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655" yWindow="3960" windowWidth="12570" windowHeight="6975" activeTab="1"/>
  </bookViews>
  <sheets>
    <sheet name="Διάρκεια εγγραφής πιν.25-27" sheetId="7" r:id="rId1"/>
    <sheet name="Διάρκεια εγγραφής πιν.28" sheetId="8" r:id="rId2"/>
    <sheet name="οικονομική πιν.29" sheetId="1" r:id="rId3"/>
    <sheet name="πιν.30" sheetId="10" r:id="rId4"/>
    <sheet name="πιν.31" sheetId="11" r:id="rId5"/>
  </sheets>
  <definedNames>
    <definedName name="_xlnm.Print_Area" localSheetId="0">'Διάρκεια εγγραφής πιν.25-27'!$A$2:$Q$43</definedName>
    <definedName name="_xlnm.Print_Area" localSheetId="1">'Διάρκεια εγγραφής πιν.28'!$A$1:$AA$23</definedName>
    <definedName name="_xlnm.Print_Area" localSheetId="2">'οικονομική πιν.29'!$A$2:$AA$20</definedName>
    <definedName name="_xlnm.Print_Area" localSheetId="3">πιν.30!$B$1:$O$21</definedName>
    <definedName name="_xlnm.Print_Area" localSheetId="4">πιν.31!$B$2:$N$53</definedName>
  </definedNames>
  <calcPr calcId="145621"/>
</workbook>
</file>

<file path=xl/calcChain.xml><?xml version="1.0" encoding="utf-8"?>
<calcChain xmlns="http://schemas.openxmlformats.org/spreadsheetml/2006/main">
  <c r="L21" i="11" l="1"/>
  <c r="L16" i="11"/>
  <c r="L12" i="11"/>
  <c r="J19" i="11"/>
  <c r="H20" i="11"/>
  <c r="H16" i="11"/>
  <c r="H12" i="11"/>
  <c r="F19" i="11"/>
  <c r="F17" i="11"/>
  <c r="F12" i="11"/>
  <c r="D37" i="11"/>
  <c r="D38" i="11"/>
  <c r="D21" i="11"/>
  <c r="D16" i="11"/>
  <c r="D17" i="11"/>
  <c r="D19" i="11"/>
  <c r="D12" i="11"/>
  <c r="G28" i="7" l="1"/>
  <c r="E28" i="7"/>
  <c r="F28" i="7" s="1"/>
  <c r="C28" i="7"/>
  <c r="D26" i="7" s="1"/>
  <c r="G27" i="7"/>
  <c r="H27" i="7" s="1"/>
  <c r="E27" i="7"/>
  <c r="F27" i="7" s="1"/>
  <c r="C27" i="7"/>
  <c r="D27" i="7" s="1"/>
  <c r="K26" i="7"/>
  <c r="L26" i="7" s="1"/>
  <c r="I26" i="7"/>
  <c r="J26" i="7" s="1"/>
  <c r="F26" i="7"/>
  <c r="L25" i="7"/>
  <c r="K25" i="7"/>
  <c r="K27" i="7" s="1"/>
  <c r="I25" i="7"/>
  <c r="I27" i="7" s="1"/>
  <c r="J27" i="7" s="1"/>
  <c r="H25" i="7"/>
  <c r="K24" i="7"/>
  <c r="L24" i="7" s="1"/>
  <c r="I24" i="7"/>
  <c r="J24" i="7" s="1"/>
  <c r="D24" i="7"/>
  <c r="H23" i="7"/>
  <c r="G23" i="7"/>
  <c r="E23" i="7"/>
  <c r="F23" i="7" s="1"/>
  <c r="D23" i="7"/>
  <c r="C23" i="7"/>
  <c r="K22" i="7"/>
  <c r="L22" i="7" s="1"/>
  <c r="J22" i="7"/>
  <c r="I22" i="7"/>
  <c r="H22" i="7"/>
  <c r="F22" i="7"/>
  <c r="D22" i="7"/>
  <c r="K21" i="7"/>
  <c r="L21" i="7" s="1"/>
  <c r="I21" i="7"/>
  <c r="H21" i="7"/>
  <c r="F21" i="7"/>
  <c r="I28" i="7" l="1"/>
  <c r="J28" i="7" s="1"/>
  <c r="F24" i="7"/>
  <c r="D25" i="7"/>
  <c r="J25" i="7"/>
  <c r="K28" i="7"/>
  <c r="L28" i="7" s="1"/>
  <c r="D21" i="7"/>
  <c r="K23" i="7"/>
  <c r="L23" i="7" s="1"/>
  <c r="H24" i="7"/>
  <c r="F25" i="7"/>
  <c r="L27" i="7"/>
  <c r="J21" i="7"/>
  <c r="I23" i="7"/>
  <c r="J23" i="7" s="1"/>
  <c r="H26" i="7"/>
  <c r="D28" i="7"/>
  <c r="M52" i="11" l="1"/>
  <c r="L52" i="11"/>
  <c r="L47" i="11"/>
  <c r="L34" i="11"/>
  <c r="H43" i="11"/>
  <c r="H38" i="11"/>
  <c r="K53" i="11"/>
  <c r="L49" i="11" s="1"/>
  <c r="I53" i="11"/>
  <c r="J35" i="11" s="1"/>
  <c r="G53" i="11"/>
  <c r="H51" i="11" s="1"/>
  <c r="E53" i="11"/>
  <c r="C53" i="11"/>
  <c r="F50" i="11" s="1"/>
  <c r="L43" i="11" l="1"/>
  <c r="F38" i="11"/>
  <c r="D43" i="11"/>
  <c r="F42" i="11"/>
  <c r="D52" i="11"/>
  <c r="F47" i="11"/>
  <c r="D46" i="11"/>
  <c r="F52" i="11"/>
  <c r="D47" i="11"/>
  <c r="F34" i="11"/>
  <c r="J49" i="11"/>
  <c r="J38" i="11"/>
  <c r="J52" i="11"/>
  <c r="H47" i="11"/>
  <c r="H34" i="11"/>
  <c r="L53" i="11"/>
  <c r="J53" i="11"/>
  <c r="H53" i="11"/>
  <c r="F53" i="11"/>
  <c r="D41" i="11"/>
  <c r="M51" i="11"/>
  <c r="M50" i="11"/>
  <c r="M49" i="11"/>
  <c r="L15" i="11" l="1"/>
  <c r="L25" i="11"/>
  <c r="L32" i="11"/>
  <c r="L14" i="11"/>
  <c r="L29" i="11"/>
  <c r="L42" i="11"/>
  <c r="L28" i="11"/>
  <c r="L41" i="11"/>
  <c r="F32" i="11"/>
  <c r="D36" i="11"/>
  <c r="F25" i="11"/>
  <c r="D35" i="11"/>
  <c r="F28" i="11"/>
  <c r="F40" i="11"/>
  <c r="D27" i="11"/>
  <c r="F29" i="11"/>
  <c r="F41" i="11"/>
  <c r="J9" i="11"/>
  <c r="J47" i="11"/>
  <c r="J21" i="11"/>
  <c r="J34" i="11"/>
  <c r="J18" i="11"/>
  <c r="J15" i="11"/>
  <c r="J25" i="11"/>
  <c r="J46" i="11"/>
  <c r="F16" i="11"/>
  <c r="F15" i="11"/>
  <c r="H9" i="11"/>
  <c r="H25" i="11"/>
  <c r="H49" i="11"/>
  <c r="H28" i="11"/>
  <c r="H50" i="11"/>
  <c r="H15" i="11"/>
  <c r="H19" i="11"/>
  <c r="H32" i="11"/>
  <c r="D11" i="11"/>
  <c r="D25" i="11"/>
  <c r="D42" i="11"/>
  <c r="D24" i="11"/>
  <c r="M47" i="11" l="1"/>
  <c r="M48" i="11"/>
  <c r="L40" i="11"/>
  <c r="J48" i="11"/>
  <c r="L39" i="11" l="1"/>
  <c r="F49" i="11"/>
  <c r="J32" i="11"/>
  <c r="J43" i="11"/>
  <c r="J31" i="11"/>
  <c r="J45" i="11"/>
  <c r="J12" i="11"/>
  <c r="J44" i="11"/>
  <c r="J42" i="11"/>
  <c r="H46" i="11"/>
  <c r="D40" i="11"/>
  <c r="D34" i="11"/>
  <c r="D33" i="11"/>
  <c r="M14" i="10" l="1"/>
  <c r="M7" i="11" l="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K20" i="10"/>
  <c r="I20" i="10"/>
  <c r="G20" i="10"/>
  <c r="E20" i="10"/>
  <c r="C20" i="10"/>
  <c r="M10" i="10"/>
  <c r="L20" i="8"/>
  <c r="L23" i="11" l="1"/>
  <c r="L26" i="11"/>
  <c r="L20" i="11"/>
  <c r="L24" i="11"/>
  <c r="L19" i="11"/>
  <c r="J8" i="11"/>
  <c r="J7" i="11"/>
  <c r="H41" i="11"/>
  <c r="H42" i="11"/>
  <c r="L38" i="11"/>
  <c r="L22" i="11"/>
  <c r="J13" i="11"/>
  <c r="J29" i="11"/>
  <c r="J40" i="11"/>
  <c r="J30" i="11"/>
  <c r="J41" i="11"/>
  <c r="J16" i="11"/>
  <c r="J28" i="11"/>
  <c r="H37" i="11"/>
  <c r="L20" i="10"/>
  <c r="L14" i="10"/>
  <c r="D10" i="10"/>
  <c r="J20" i="10"/>
  <c r="J14" i="10"/>
  <c r="J10" i="10"/>
  <c r="F20" i="10"/>
  <c r="H20" i="10"/>
  <c r="H40" i="11"/>
  <c r="M12" i="10" l="1"/>
  <c r="M13" i="10"/>
  <c r="M15" i="10"/>
  <c r="M16" i="10"/>
  <c r="M17" i="10"/>
  <c r="M18" i="10"/>
  <c r="M19" i="10"/>
  <c r="N10" i="10" s="1"/>
  <c r="E42" i="7" l="1"/>
  <c r="L17" i="10" l="1"/>
  <c r="H17" i="10"/>
  <c r="G37" i="7"/>
  <c r="H37" i="7" s="1"/>
  <c r="G38" i="7"/>
  <c r="H38" i="7" s="1"/>
  <c r="D23" i="11" l="1"/>
  <c r="F10" i="11"/>
  <c r="F23" i="11"/>
  <c r="J6" i="11"/>
  <c r="H23" i="11"/>
  <c r="H7" i="11"/>
  <c r="H24" i="11"/>
  <c r="H26" i="11"/>
  <c r="H22" i="11"/>
  <c r="F22" i="11"/>
  <c r="D53" i="11"/>
  <c r="D15" i="11"/>
  <c r="D32" i="11"/>
  <c r="J23" i="11"/>
  <c r="X18" i="8" l="1"/>
  <c r="W18" i="8"/>
  <c r="T20" i="8"/>
  <c r="S20" i="8"/>
  <c r="P20" i="8"/>
  <c r="O20" i="8"/>
  <c r="K20" i="8"/>
  <c r="H20" i="8"/>
  <c r="G20" i="8"/>
  <c r="D20" i="8"/>
  <c r="Y18" i="8" l="1"/>
  <c r="Z18" i="8" s="1"/>
  <c r="C11" i="7"/>
  <c r="C12" i="7"/>
  <c r="C13" i="7"/>
  <c r="C14" i="7"/>
  <c r="C10" i="7"/>
  <c r="J22" i="11" l="1"/>
  <c r="J14" i="11"/>
  <c r="J26" i="11"/>
  <c r="J17" i="11"/>
  <c r="J24" i="11" l="1"/>
  <c r="F24" i="11"/>
  <c r="E15" i="7"/>
  <c r="F11" i="7" s="1"/>
  <c r="G15" i="7"/>
  <c r="H13" i="7" s="1"/>
  <c r="I15" i="7"/>
  <c r="J11" i="7" s="1"/>
  <c r="K15" i="7"/>
  <c r="L13" i="7" s="1"/>
  <c r="M15" i="7"/>
  <c r="N11" i="7" s="1"/>
  <c r="N13" i="7" l="1"/>
  <c r="L15" i="7"/>
  <c r="F13" i="7"/>
  <c r="H10" i="7"/>
  <c r="L12" i="7"/>
  <c r="H12" i="7"/>
  <c r="L11" i="7"/>
  <c r="F14" i="7"/>
  <c r="L10" i="7"/>
  <c r="N14" i="7"/>
  <c r="H15" i="7"/>
  <c r="F10" i="7"/>
  <c r="F12" i="7"/>
  <c r="H14" i="7"/>
  <c r="J10" i="7"/>
  <c r="J12" i="7"/>
  <c r="L14" i="7"/>
  <c r="N10" i="7"/>
  <c r="N12" i="7"/>
  <c r="J14" i="7"/>
  <c r="H11" i="7"/>
  <c r="J13" i="7"/>
  <c r="F15" i="7"/>
  <c r="J15" i="7"/>
  <c r="N15" i="7"/>
  <c r="C15" i="7"/>
  <c r="D15" i="7" l="1"/>
  <c r="D10" i="7"/>
  <c r="D11" i="7"/>
  <c r="D12" i="7"/>
  <c r="D14" i="7"/>
  <c r="D13" i="7"/>
  <c r="F26" i="11" l="1"/>
  <c r="X10" i="8" l="1"/>
  <c r="X11" i="8"/>
  <c r="X12" i="8"/>
  <c r="X13" i="8"/>
  <c r="X14" i="8"/>
  <c r="X15" i="8"/>
  <c r="X16" i="8"/>
  <c r="X17" i="8"/>
  <c r="X19" i="8"/>
  <c r="X9" i="8"/>
  <c r="W10" i="8"/>
  <c r="W11" i="8"/>
  <c r="W12" i="8"/>
  <c r="W13" i="8"/>
  <c r="W14" i="8"/>
  <c r="W15" i="8"/>
  <c r="W16" i="8"/>
  <c r="W17" i="8"/>
  <c r="W19" i="8"/>
  <c r="W9" i="8"/>
  <c r="E19" i="8"/>
  <c r="F19" i="8" s="1"/>
  <c r="E17" i="8"/>
  <c r="F17" i="8" s="1"/>
  <c r="E16" i="8"/>
  <c r="F16" i="8" s="1"/>
  <c r="E15" i="8"/>
  <c r="F15" i="8" s="1"/>
  <c r="E14" i="8"/>
  <c r="F14" i="8" s="1"/>
  <c r="E13" i="8"/>
  <c r="F13" i="8" s="1"/>
  <c r="E12" i="8"/>
  <c r="F12" i="8" s="1"/>
  <c r="E11" i="8"/>
  <c r="F11" i="8" s="1"/>
  <c r="E10" i="8"/>
  <c r="F10" i="8" s="1"/>
  <c r="E9" i="8"/>
  <c r="F9" i="8" s="1"/>
  <c r="C20" i="8"/>
  <c r="X20" i="8" l="1"/>
  <c r="W20" i="8"/>
  <c r="M11" i="10"/>
  <c r="M20" i="10" s="1"/>
  <c r="N14" i="10" s="1"/>
  <c r="H15" i="10"/>
  <c r="J11" i="10"/>
  <c r="L11" i="10"/>
  <c r="L13" i="10" l="1"/>
  <c r="L16" i="10"/>
  <c r="L19" i="10"/>
  <c r="L15" i="10"/>
  <c r="H16" i="10"/>
  <c r="H19" i="10"/>
  <c r="H12" i="10"/>
  <c r="H18" i="10"/>
  <c r="H13" i="10"/>
  <c r="H11" i="10"/>
  <c r="J15" i="10"/>
  <c r="J19" i="10"/>
  <c r="L18" i="10"/>
  <c r="J13" i="10"/>
  <c r="L12" i="10"/>
  <c r="J16" i="10"/>
  <c r="J18" i="10"/>
  <c r="J12" i="10"/>
  <c r="N15" i="10" l="1"/>
  <c r="N19" i="10"/>
  <c r="N12" i="10"/>
  <c r="N17" i="10"/>
  <c r="N16" i="10"/>
  <c r="N18" i="10"/>
  <c r="N13" i="10"/>
  <c r="N20" i="10"/>
  <c r="N11" i="10"/>
  <c r="G39" i="7" l="1"/>
  <c r="H39" i="7" s="1"/>
  <c r="G40" i="7"/>
  <c r="H40" i="7" s="1"/>
  <c r="G41" i="7"/>
  <c r="H41" i="7" s="1"/>
  <c r="F38" i="7" l="1"/>
  <c r="F37" i="7"/>
  <c r="F42" i="7"/>
  <c r="F41" i="7"/>
  <c r="F40" i="7"/>
  <c r="F39" i="7"/>
  <c r="C42" i="7" l="1"/>
  <c r="D37" i="7" l="1"/>
  <c r="D38" i="7"/>
  <c r="G42" i="7"/>
  <c r="H42" i="7" s="1"/>
  <c r="D41" i="7"/>
  <c r="D40" i="7"/>
  <c r="D39" i="7"/>
  <c r="D42" i="7"/>
  <c r="I20" i="1" l="1"/>
  <c r="M6" i="11" l="1"/>
  <c r="M53" i="11" s="1"/>
  <c r="X19" i="1" l="1"/>
  <c r="X18" i="1"/>
  <c r="X17" i="1"/>
  <c r="X16" i="1"/>
  <c r="X15" i="1"/>
  <c r="X14" i="1"/>
  <c r="X13" i="1"/>
  <c r="X12" i="1"/>
  <c r="X11" i="1"/>
  <c r="X10" i="1"/>
  <c r="X9" i="1"/>
  <c r="X8" i="1"/>
  <c r="X7" i="1"/>
  <c r="E20" i="1" l="1"/>
  <c r="D20" i="1" l="1"/>
  <c r="Y9" i="8" l="1"/>
  <c r="U20" i="1" l="1"/>
  <c r="Q20" i="1"/>
  <c r="M20" i="1"/>
  <c r="T20" i="1"/>
  <c r="P20" i="1"/>
  <c r="L20" i="1"/>
  <c r="H20" i="1"/>
  <c r="I10" i="8"/>
  <c r="J10" i="8" s="1"/>
  <c r="I11" i="8"/>
  <c r="J11" i="8" s="1"/>
  <c r="I12" i="8"/>
  <c r="J12" i="8" s="1"/>
  <c r="I13" i="8"/>
  <c r="J13" i="8" s="1"/>
  <c r="I15" i="8"/>
  <c r="J15" i="8" s="1"/>
  <c r="I16" i="8"/>
  <c r="J16" i="8" s="1"/>
  <c r="I17" i="8"/>
  <c r="J17" i="8" s="1"/>
  <c r="I19" i="8"/>
  <c r="J19" i="8" s="1"/>
  <c r="M20" i="8"/>
  <c r="N20" i="8" s="1"/>
  <c r="D12" i="10"/>
  <c r="F11" i="10"/>
  <c r="Y10" i="1"/>
  <c r="F10" i="1"/>
  <c r="G10" i="1" s="1"/>
  <c r="F7" i="1"/>
  <c r="G7" i="1" s="1"/>
  <c r="J7" i="1"/>
  <c r="K7" i="1" s="1"/>
  <c r="R7" i="1"/>
  <c r="S7" i="1" s="1"/>
  <c r="V7" i="1"/>
  <c r="W7" i="1" s="1"/>
  <c r="Y7" i="1"/>
  <c r="F8" i="1"/>
  <c r="G8" i="1" s="1"/>
  <c r="R8" i="1"/>
  <c r="S8" i="1" s="1"/>
  <c r="V8" i="1"/>
  <c r="W8" i="1" s="1"/>
  <c r="Y8" i="1"/>
  <c r="F9" i="1"/>
  <c r="G9" i="1" s="1"/>
  <c r="J9" i="1"/>
  <c r="K9" i="1" s="1"/>
  <c r="N9" i="1"/>
  <c r="O9" i="1" s="1"/>
  <c r="R9" i="1"/>
  <c r="S9" i="1" s="1"/>
  <c r="V9" i="1"/>
  <c r="W9" i="1" s="1"/>
  <c r="Y9" i="1"/>
  <c r="F11" i="1"/>
  <c r="G11" i="1" s="1"/>
  <c r="J11" i="1"/>
  <c r="K11" i="1" s="1"/>
  <c r="N11" i="1"/>
  <c r="O11" i="1" s="1"/>
  <c r="R11" i="1"/>
  <c r="S11" i="1" s="1"/>
  <c r="Y11" i="1"/>
  <c r="F12" i="1"/>
  <c r="G12" i="1" s="1"/>
  <c r="J12" i="1"/>
  <c r="K12" i="1" s="1"/>
  <c r="N12" i="1"/>
  <c r="O12" i="1" s="1"/>
  <c r="R12" i="1"/>
  <c r="S12" i="1" s="1"/>
  <c r="V12" i="1"/>
  <c r="W12" i="1" s="1"/>
  <c r="Y12" i="1"/>
  <c r="F13" i="1"/>
  <c r="G13" i="1" s="1"/>
  <c r="J13" i="1"/>
  <c r="K13" i="1" s="1"/>
  <c r="N13" i="1"/>
  <c r="O13" i="1" s="1"/>
  <c r="R13" i="1"/>
  <c r="S13" i="1" s="1"/>
  <c r="V13" i="1"/>
  <c r="W13" i="1" s="1"/>
  <c r="Y13" i="1"/>
  <c r="F14" i="1"/>
  <c r="G14" i="1" s="1"/>
  <c r="J14" i="1"/>
  <c r="K14" i="1" s="1"/>
  <c r="R14" i="1"/>
  <c r="S14" i="1" s="1"/>
  <c r="V14" i="1"/>
  <c r="W14" i="1" s="1"/>
  <c r="Y14" i="1"/>
  <c r="F15" i="1"/>
  <c r="G15" i="1" s="1"/>
  <c r="J15" i="1"/>
  <c r="K15" i="1" s="1"/>
  <c r="N15" i="1"/>
  <c r="O15" i="1" s="1"/>
  <c r="R15" i="1"/>
  <c r="S15" i="1" s="1"/>
  <c r="V15" i="1"/>
  <c r="W15" i="1" s="1"/>
  <c r="Y15" i="1"/>
  <c r="F16" i="1"/>
  <c r="G16" i="1" s="1"/>
  <c r="J16" i="1"/>
  <c r="K16" i="1" s="1"/>
  <c r="N16" i="1"/>
  <c r="O16" i="1" s="1"/>
  <c r="R16" i="1"/>
  <c r="S16" i="1" s="1"/>
  <c r="V16" i="1"/>
  <c r="W16" i="1" s="1"/>
  <c r="Y16" i="1"/>
  <c r="F17" i="1"/>
  <c r="G17" i="1" s="1"/>
  <c r="J17" i="1"/>
  <c r="K17" i="1" s="1"/>
  <c r="N17" i="1"/>
  <c r="O17" i="1" s="1"/>
  <c r="R17" i="1"/>
  <c r="S17" i="1" s="1"/>
  <c r="V17" i="1"/>
  <c r="W17" i="1" s="1"/>
  <c r="Y17" i="1"/>
  <c r="F18" i="1"/>
  <c r="G18" i="1" s="1"/>
  <c r="J18" i="1"/>
  <c r="K18" i="1" s="1"/>
  <c r="N18" i="1"/>
  <c r="O18" i="1" s="1"/>
  <c r="R18" i="1"/>
  <c r="S18" i="1" s="1"/>
  <c r="V18" i="1"/>
  <c r="W18" i="1" s="1"/>
  <c r="Y18" i="1"/>
  <c r="F19" i="1"/>
  <c r="G19" i="1" s="1"/>
  <c r="J19" i="1"/>
  <c r="K19" i="1" s="1"/>
  <c r="N19" i="1"/>
  <c r="O19" i="1" s="1"/>
  <c r="R19" i="1"/>
  <c r="S19" i="1" s="1"/>
  <c r="V19" i="1"/>
  <c r="W19" i="1" s="1"/>
  <c r="Y19" i="1"/>
  <c r="I9" i="8"/>
  <c r="J9" i="8" s="1"/>
  <c r="M9" i="8"/>
  <c r="N9" i="8" s="1"/>
  <c r="Q9" i="8"/>
  <c r="R9" i="8" s="1"/>
  <c r="U9" i="8"/>
  <c r="V9" i="8" s="1"/>
  <c r="M10" i="8"/>
  <c r="N10" i="8" s="1"/>
  <c r="Q10" i="8"/>
  <c r="R10" i="8" s="1"/>
  <c r="U10" i="8"/>
  <c r="V10" i="8" s="1"/>
  <c r="M11" i="8"/>
  <c r="N11" i="8" s="1"/>
  <c r="Q11" i="8"/>
  <c r="R11" i="8" s="1"/>
  <c r="U11" i="8"/>
  <c r="V11" i="8" s="1"/>
  <c r="M12" i="8"/>
  <c r="N12" i="8" s="1"/>
  <c r="Q12" i="8"/>
  <c r="R12" i="8" s="1"/>
  <c r="U12" i="8"/>
  <c r="V12" i="8" s="1"/>
  <c r="M13" i="8"/>
  <c r="N13" i="8" s="1"/>
  <c r="Q13" i="8"/>
  <c r="R13" i="8" s="1"/>
  <c r="U13" i="8"/>
  <c r="V13" i="8" s="1"/>
  <c r="U14" i="8"/>
  <c r="V14" i="8" s="1"/>
  <c r="M15" i="8"/>
  <c r="N15" i="8" s="1"/>
  <c r="Q15" i="8"/>
  <c r="R15" i="8" s="1"/>
  <c r="U15" i="8"/>
  <c r="V15" i="8" s="1"/>
  <c r="M16" i="8"/>
  <c r="N16" i="8" s="1"/>
  <c r="Q16" i="8"/>
  <c r="R16" i="8" s="1"/>
  <c r="U16" i="8"/>
  <c r="V16" i="8" s="1"/>
  <c r="M17" i="8"/>
  <c r="N17" i="8" s="1"/>
  <c r="Q17" i="8"/>
  <c r="R17" i="8" s="1"/>
  <c r="U17" i="8"/>
  <c r="V17" i="8" s="1"/>
  <c r="M19" i="8"/>
  <c r="N19" i="8" s="1"/>
  <c r="Q19" i="8"/>
  <c r="R19" i="8" s="1"/>
  <c r="U19" i="8"/>
  <c r="V19" i="8" s="1"/>
  <c r="R20" i="1" l="1"/>
  <c r="S20" i="1" s="1"/>
  <c r="F19" i="10"/>
  <c r="F13" i="10"/>
  <c r="F16" i="10"/>
  <c r="D15" i="10"/>
  <c r="F15" i="10"/>
  <c r="F12" i="10"/>
  <c r="Q20" i="8"/>
  <c r="R20" i="8" s="1"/>
  <c r="Y19" i="8"/>
  <c r="Z19" i="8" s="1"/>
  <c r="D11" i="10"/>
  <c r="D20" i="10"/>
  <c r="D18" i="10"/>
  <c r="D13" i="10"/>
  <c r="F18" i="10"/>
  <c r="Y20" i="1"/>
  <c r="C7" i="1" s="1"/>
  <c r="J20" i="1"/>
  <c r="K20" i="1" s="1"/>
  <c r="Z15" i="1"/>
  <c r="AA15" i="1" s="1"/>
  <c r="V20" i="1"/>
  <c r="W20" i="1" s="1"/>
  <c r="N20" i="1"/>
  <c r="O20" i="1" s="1"/>
  <c r="X20" i="1"/>
  <c r="F20" i="1"/>
  <c r="G20" i="1" s="1"/>
  <c r="I20" i="8"/>
  <c r="J20" i="8" s="1"/>
  <c r="E20" i="8"/>
  <c r="F20" i="8" s="1"/>
  <c r="Z19" i="1"/>
  <c r="AA19" i="1" s="1"/>
  <c r="Z14" i="1"/>
  <c r="AA14" i="1" s="1"/>
  <c r="Z16" i="1"/>
  <c r="AA16" i="1" s="1"/>
  <c r="Z13" i="1"/>
  <c r="AA13" i="1" s="1"/>
  <c r="Z11" i="1"/>
  <c r="AA11" i="1" s="1"/>
  <c r="Z8" i="1"/>
  <c r="AA8" i="1" s="1"/>
  <c r="Z18" i="1"/>
  <c r="AA18" i="1" s="1"/>
  <c r="Z17" i="1"/>
  <c r="AA17" i="1" s="1"/>
  <c r="Z9" i="1"/>
  <c r="AA9" i="1" s="1"/>
  <c r="Z10" i="1"/>
  <c r="AA10" i="1" s="1"/>
  <c r="Z12" i="1"/>
  <c r="AA12" i="1" s="1"/>
  <c r="Z7" i="1"/>
  <c r="AA7" i="1" s="1"/>
  <c r="Y17" i="8"/>
  <c r="Z17" i="8" s="1"/>
  <c r="Z9" i="8"/>
  <c r="U20" i="8"/>
  <c r="V20" i="8" s="1"/>
  <c r="Y12" i="8"/>
  <c r="Z12" i="8" s="1"/>
  <c r="Y11" i="8"/>
  <c r="Z11" i="8" s="1"/>
  <c r="Y15" i="8"/>
  <c r="Z15" i="8" s="1"/>
  <c r="Y14" i="8"/>
  <c r="Z14" i="8" s="1"/>
  <c r="Y10" i="8"/>
  <c r="Z10" i="8" s="1"/>
  <c r="Y13" i="8"/>
  <c r="Z13" i="8" s="1"/>
  <c r="Y16" i="8"/>
  <c r="Z16" i="8" s="1"/>
  <c r="D16" i="10"/>
  <c r="D19" i="10"/>
  <c r="Y20" i="8" l="1"/>
  <c r="Z20" i="8" s="1"/>
  <c r="C17" i="1"/>
  <c r="C20" i="1"/>
  <c r="C18" i="1"/>
  <c r="C19" i="1"/>
  <c r="C8" i="1"/>
  <c r="C10" i="1"/>
  <c r="C11" i="1"/>
  <c r="C9" i="1"/>
  <c r="C13" i="1"/>
  <c r="C12" i="1"/>
  <c r="Z20" i="1"/>
  <c r="AA20" i="1" s="1"/>
  <c r="C16" i="1"/>
  <c r="C14" i="1"/>
  <c r="C15" i="1"/>
  <c r="N7" i="11" l="1"/>
  <c r="N44" i="11"/>
  <c r="N38" i="11"/>
  <c r="N52" i="11"/>
  <c r="N21" i="11"/>
  <c r="N16" i="11"/>
  <c r="N31" i="11"/>
  <c r="N48" i="11"/>
  <c r="N35" i="11"/>
  <c r="N40" i="11"/>
  <c r="N50" i="11"/>
  <c r="N33" i="11"/>
  <c r="N29" i="11"/>
  <c r="N15" i="11"/>
  <c r="N13" i="11"/>
  <c r="N34" i="11"/>
  <c r="N19" i="11"/>
  <c r="N23" i="11"/>
  <c r="N45" i="11"/>
  <c r="N32" i="11"/>
  <c r="N42" i="11"/>
  <c r="N22" i="11"/>
  <c r="N36" i="11"/>
  <c r="N37" i="11"/>
  <c r="N27" i="11"/>
  <c r="N18" i="11"/>
  <c r="N53" i="11"/>
  <c r="N12" i="11"/>
  <c r="N30" i="11"/>
  <c r="N24" i="11"/>
  <c r="N51" i="11"/>
  <c r="N26" i="11"/>
  <c r="N20" i="11"/>
  <c r="N11" i="11"/>
  <c r="N8" i="11"/>
  <c r="N43" i="11"/>
  <c r="N41" i="11"/>
  <c r="N14" i="11"/>
  <c r="N17" i="11"/>
  <c r="N46" i="11"/>
  <c r="N6" i="11"/>
  <c r="N39" i="11"/>
  <c r="N28" i="11"/>
  <c r="N47" i="11"/>
  <c r="N10" i="11"/>
  <c r="N49" i="11"/>
  <c r="N25" i="11"/>
  <c r="N9" i="11"/>
</calcChain>
</file>

<file path=xl/sharedStrings.xml><?xml version="1.0" encoding="utf-8"?>
<sst xmlns="http://schemas.openxmlformats.org/spreadsheetml/2006/main" count="283" uniqueCount="173">
  <si>
    <t>Οικονομική</t>
  </si>
  <si>
    <t>Δραστηριότητα</t>
  </si>
  <si>
    <t>Α</t>
  </si>
  <si>
    <t>Γ</t>
  </si>
  <si>
    <t>Μεταποίηση</t>
  </si>
  <si>
    <t>Ε</t>
  </si>
  <si>
    <t>ΣΤ</t>
  </si>
  <si>
    <t>Κατασκευές</t>
  </si>
  <si>
    <t>Ζ</t>
  </si>
  <si>
    <t>Εμπόριο</t>
  </si>
  <si>
    <t>Η</t>
  </si>
  <si>
    <t>Κ</t>
  </si>
  <si>
    <t>Χ1</t>
  </si>
  <si>
    <t>Νεοεισερχόμενοι</t>
  </si>
  <si>
    <t>Σύνολο</t>
  </si>
  <si>
    <t>Λευκωσία</t>
  </si>
  <si>
    <t>Αμμόχωστος</t>
  </si>
  <si>
    <t>Λεμεσός</t>
  </si>
  <si>
    <t>Πάφος</t>
  </si>
  <si>
    <t>ΣΥΝΟΛΟ</t>
  </si>
  <si>
    <t xml:space="preserve">          Λευκωσία</t>
  </si>
  <si>
    <t xml:space="preserve">             Πάφος </t>
  </si>
  <si>
    <t>Μετ.</t>
  </si>
  <si>
    <t>%</t>
  </si>
  <si>
    <t>Γεωργία, Δασοκομία, Αλιεία</t>
  </si>
  <si>
    <t xml:space="preserve">Ορυχεία και Λατομεία </t>
  </si>
  <si>
    <t>Μεταφορά και Αποθήκευση</t>
  </si>
  <si>
    <t>Υπηρεσίες παροχής καταλύματος και εστίασης</t>
  </si>
  <si>
    <t xml:space="preserve">Υπηρεσίες </t>
  </si>
  <si>
    <t>Β</t>
  </si>
  <si>
    <t>Θ</t>
  </si>
  <si>
    <t>Παροχή νερού, επεξεργασίας λυμάτων, διαχείριση αποβλήτων και δραστηριότητες εξυγίανσης</t>
  </si>
  <si>
    <t>Χρηματοπιστωτικές και Ασφαλιστικές Δραστηριότητες</t>
  </si>
  <si>
    <t>Επαρχία</t>
  </si>
  <si>
    <t xml:space="preserve">Αρ. </t>
  </si>
  <si>
    <t>από e-mail παναγιώτης</t>
  </si>
  <si>
    <t>Ι</t>
  </si>
  <si>
    <t>Ενημέρωση και Επικοινωνία</t>
  </si>
  <si>
    <t>από ρεπορτ CPSrep R55B</t>
  </si>
  <si>
    <t xml:space="preserve">πχ για 6+1 μέρα για τις </t>
  </si>
  <si>
    <t>31/1/2011 βαζω</t>
  </si>
  <si>
    <t>1/1/1900 - 30/7/2010</t>
  </si>
  <si>
    <t>(αφαιρω 1 μερα από τις</t>
  </si>
  <si>
    <t>ΕΜΑΙΛ ΠΑΝΑΓΙΩΤΗΣ</t>
  </si>
  <si>
    <t>Επαγγελματική</t>
  </si>
  <si>
    <t>Κατηγορία</t>
  </si>
  <si>
    <t xml:space="preserve"> Μερίδιο</t>
  </si>
  <si>
    <t>στο σύν. %</t>
  </si>
  <si>
    <t>Μετ. %</t>
  </si>
  <si>
    <t>Σημείωση: η στήλη με επικεφαλίδα «μεταβολή» αφορά το μερίδιο της μεταβολής ανά κατηγορία μακροχρόνια ανέργων</t>
  </si>
  <si>
    <t>Λάρνακα</t>
  </si>
  <si>
    <t xml:space="preserve">     Λάρνακα</t>
  </si>
  <si>
    <t>Μηνιαία Μεταβολή</t>
  </si>
  <si>
    <t>ΛΕΥΚΩΣΙΑ</t>
  </si>
  <si>
    <t>ΛΑΡΝΑΚΑ</t>
  </si>
  <si>
    <t>ΑΜΜΟΧΩΣΤΟΣ</t>
  </si>
  <si>
    <t>ΛΕΜΕΣΟΣ</t>
  </si>
  <si>
    <t>ΠΑΦΟΣ</t>
  </si>
  <si>
    <t>ΑΛΛΟΔΑΠΟΣ</t>
  </si>
  <si>
    <t>ΑΝΑΓΝΩΡ. ΠΟΛΙΤΙΚΟΣ ΠΡΟΣΦΥΓΑΣ</t>
  </si>
  <si>
    <t>ΕΛΛΗΝΟΚΥΠΡΙΟΣ</t>
  </si>
  <si>
    <t>ΕΥΡΩΠΑΙΟΣ ΠΟΛΙΤΗΣ</t>
  </si>
  <si>
    <t>ΚΑΘΕΣΤΩΣ ΣΥΜΠΛΗΡ. ΠΡΟΣΤΑΣΙΑΣ</t>
  </si>
  <si>
    <t>ΠΟΝΤΙΟΣ ΜΕ ΕΛΛΗΝΙΚΟ ΔΙΑΒ.</t>
  </si>
  <si>
    <t>ΤΟΥΡΚΟΚΥΠΡΙΟΣ</t>
  </si>
  <si>
    <t>ΕΠΑΡΧΙΑ</t>
  </si>
  <si>
    <t>ΚΟΙΝΟΤΗΤΑ</t>
  </si>
  <si>
    <t>Αρ.</t>
  </si>
  <si>
    <t>Δ</t>
  </si>
  <si>
    <t>Παροχή ηλεκτρικού ρεύματος, φυσικού αερίου, ατμού &amp; κλιματισμού</t>
  </si>
  <si>
    <t xml:space="preserve">Σύνολο </t>
  </si>
  <si>
    <t>X1</t>
  </si>
  <si>
    <t xml:space="preserve"> </t>
  </si>
  <si>
    <t xml:space="preserve">               Λεμεσός</t>
  </si>
  <si>
    <t xml:space="preserve">                   ΣΥΝΟΛΟ</t>
  </si>
  <si>
    <t xml:space="preserve"> Επαρχία</t>
  </si>
  <si>
    <t>Διάρκεια Ανεργίας</t>
  </si>
  <si>
    <t>Μέχρι 15 μέρες</t>
  </si>
  <si>
    <t>57R</t>
  </si>
  <si>
    <t xml:space="preserve">Λευκωσία </t>
  </si>
  <si>
    <t>15 μέρες-3 μήνες</t>
  </si>
  <si>
    <t>3-  6 μήνες</t>
  </si>
  <si>
    <t>6-12 μήνες</t>
  </si>
  <si>
    <t>12+</t>
  </si>
  <si>
    <t>πιν.6</t>
  </si>
  <si>
    <t>pivots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</si>
  <si>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</si>
  <si>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</si>
  <si>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</si>
  <si>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</si>
  <si>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</si>
  <si>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</si>
  <si>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</si>
  <si>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</si>
  <si>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</si>
  <si>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ΕΓΓΕΓΡΑΜΜΕΝΟΙ ΑΝΕΡΓΟΙ ΜΕ ΔΙΑΡΚΕΙΑ ΕΓΓΡΑΦΗΣ ΠΑΝΩ ΑΠΟ 12 ΜΗΝΕΣ</t>
  </si>
  <si>
    <t>πάνω από 12 μήνες</t>
  </si>
  <si>
    <t xml:space="preserve">                     </t>
  </si>
  <si>
    <t xml:space="preserve">ΠΙΝΑΚΑΣ 26:  ΔΙΑΡΚΕΙΑ ΕΓΓΕΓΡΑΜΜΕΝΗΣ ΑΝΕΡΓΙΑΣ ΕΤΗΣΙΑ ΚΑΙ ΜΗΝΙΑΙΑ ΜΕΤΑΒΟΛΗ </t>
  </si>
  <si>
    <t xml:space="preserve">ΠΙΝΑΚΑΣ 29: ΑΡΙΘΜΟΣ ΕΓΓΕΓΡΑΜΜΕΝΩΝ ΑΝΕΡΓΩΝ ΜΕ ΔΙΑΡΚΕΙΑ ΕΓΓΡΑΦΗΣ ΠΑΝΩ ΑΠΟ 12 ΜΗΝΕΣ ΚΑΤΑ ΟΙΚΟΝΟΜΙΚΗ ΔΡΑΣΤΗΡΙΟΤΗΤΑ </t>
  </si>
  <si>
    <t xml:space="preserve">ΠΙΝΑΚΑΣ 30: ΑΡΙΘΜΟΣ ΕΓΓΕΓΡΑΜΜΕΝΩΝ ΑΝΕΡΓΩΝ ΜΕ ΔΙΑΡΚΕΙΑ ΕΓΓΡΑΦΗΣ </t>
  </si>
  <si>
    <t>ΠΙΝΑΚΑΣ 31: ΕΓΓΕΓΡΑΜΜΕΝΟΙ ΑΝΕΡΓΟΙ ΕΥΡΩΠΑΙΟΙ ΠΟΛΙΤΕΣ ΜΕ ΔΙΑΡΚΕΙΑ</t>
  </si>
  <si>
    <t xml:space="preserve">             ΠΙΝΑΚΑΣ 27: ΑΡΙΘΜΟΣ ΕΓΓΕΓΡΑΜΜΕΝΩΝ ΑΝΕΡΓΩΝ ΜΕ ΔΙΑΡΚΕΙΑ ΕΓΓΡΑΦΗΣ ΠΑΝΩ ΑΠΟ 12 ΜΗΝΕΣ ΚΑΤΑ ΕΠΑΡΧΙΑ </t>
  </si>
  <si>
    <t xml:space="preserve">ΠΙΝΑΚΑΣ 28: ΑΡΙΘΜΟΣ ΕΓΓΕΓΡΑΜΜΕΝΩΝ ΑΝΕΡΓΩΝ ΜΕ ΔΙΑΡΚΕΙΑ ΕΓΓΡΑΦΗΣ ΠΑΝΩ ΑΠO 12 ΜΗΝΕΣ ΚΑΤΑ ΤΕΛΕΥΤΑΙΟ ΕΠΑΓΓΕΛΜΑ </t>
  </si>
  <si>
    <t>Ένοπλες δυνάμεις</t>
  </si>
  <si>
    <t>ΠΟΝΤΙΟΣ ΜΕ Δ.Τ. ΟΜΟΓΕΝΟΥΣ</t>
  </si>
  <si>
    <t>ΑΛΛΟΔΑΠΟΙ ΜΕ ΚΥΠΡΙΑΚΗ ΥΠΗΚΟΟΤΗΤΑ</t>
  </si>
  <si>
    <t>ΕΥΡΩΠΑΙΟΙ ΜΕ ΚΥΠΡΙΑΚΗ ΥΠΗΚΟΟΤΗΤΑ</t>
  </si>
  <si>
    <t>ALB</t>
  </si>
  <si>
    <t>ARM</t>
  </si>
  <si>
    <t>AUS</t>
  </si>
  <si>
    <t>AUT</t>
  </si>
  <si>
    <t>BEL</t>
  </si>
  <si>
    <t>BUL</t>
  </si>
  <si>
    <t>CAN</t>
  </si>
  <si>
    <t>CRO</t>
  </si>
  <si>
    <t>CYP</t>
  </si>
  <si>
    <t>CZC</t>
  </si>
  <si>
    <t>DEN</t>
  </si>
  <si>
    <t>EGY</t>
  </si>
  <si>
    <t>EST</t>
  </si>
  <si>
    <t>FIN</t>
  </si>
  <si>
    <t>FRA</t>
  </si>
  <si>
    <t>GBR</t>
  </si>
  <si>
    <t>GEO</t>
  </si>
  <si>
    <t>GER</t>
  </si>
  <si>
    <t>GRE</t>
  </si>
  <si>
    <t>HUG</t>
  </si>
  <si>
    <t>IND</t>
  </si>
  <si>
    <t>IRL</t>
  </si>
  <si>
    <t>ITA</t>
  </si>
  <si>
    <t>KAZ</t>
  </si>
  <si>
    <t>KIR</t>
  </si>
  <si>
    <t>LAT</t>
  </si>
  <si>
    <t>LIT</t>
  </si>
  <si>
    <t>MAL</t>
  </si>
  <si>
    <t>MEX</t>
  </si>
  <si>
    <t>MOL</t>
  </si>
  <si>
    <t>NET</t>
  </si>
  <si>
    <t>NOR</t>
  </si>
  <si>
    <t>POL</t>
  </si>
  <si>
    <t>PRT</t>
  </si>
  <si>
    <t>ROM</t>
  </si>
  <si>
    <t>RUS</t>
  </si>
  <si>
    <t>SAF</t>
  </si>
  <si>
    <t>SER</t>
  </si>
  <si>
    <t>SLO</t>
  </si>
  <si>
    <t>SLV</t>
  </si>
  <si>
    <t>SPA</t>
  </si>
  <si>
    <t>SWE</t>
  </si>
  <si>
    <t>SWI</t>
  </si>
  <si>
    <t>TUN</t>
  </si>
  <si>
    <t>UKR</t>
  </si>
  <si>
    <t>Ετήσια Μεταβολή</t>
  </si>
  <si>
    <t>15 μέρες - 3 μήνες</t>
  </si>
  <si>
    <t>κάτω από 3 μήνες</t>
  </si>
  <si>
    <t>3 μήνες - 6 μήνες</t>
  </si>
  <si>
    <t>6 μήνες - 12 μήνες</t>
  </si>
  <si>
    <t>12 μήνες και άνω</t>
  </si>
  <si>
    <t>6 μήνες και άνω</t>
  </si>
  <si>
    <t xml:space="preserve">ΣΥΝΟΛΟ </t>
  </si>
  <si>
    <t>Μάρτιος 2021</t>
  </si>
  <si>
    <t>ΜΑΡΤΙΟΣ</t>
  </si>
  <si>
    <t>Μαρτ.'21</t>
  </si>
  <si>
    <t>Μάρτ.'21</t>
  </si>
  <si>
    <t>LEB</t>
  </si>
  <si>
    <t>Απρίλιος 2021</t>
  </si>
  <si>
    <t>ΑΠΡΙΛΙΟΣ</t>
  </si>
  <si>
    <t>ΠΙΝΑΚΑΣ 25: ΔΙΑΡΚΕΙΑ ΑΝΕΡΓΙΑΣ ΚΑΤΑ ΕΠΑΡΧΙΑ ΤΟN ΑΠΡΙΛΙΟ ΤΟΥ 2021</t>
  </si>
  <si>
    <t>Απρ.'21</t>
  </si>
  <si>
    <t xml:space="preserve">      ΠΑΝΩ ΑΠΟ 12 ΜΗΝΕΣ ΚΑΤΑ ΚΟΙΝΟΤΗΤΑ ΚΑΙ ΕΠΑΡΧΙΑ -ΑΠΡΙΛΙΟΣ 2021</t>
  </si>
  <si>
    <t>ΕΓΓΡΑΦΗΣ ΠΑΝΩ ΑΠΟ 12 ΜΗΝΕΣ ΚΑΤΑ ΧΩΡΑ ΠΡΟΕΛΕΥΣΗΣ -ΑΠΡΙΛΙΟΣ 2021</t>
  </si>
  <si>
    <t>BLR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</si>
</sst>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1"/>
    </font>
    <font>
      <sz val="11"/>
      <color indexed="8"/>
      <name val="Calibri"/>
      <family val="2"/>
    </font>
    <font>
      <sz val="10"/>
      <name val="Antique Olive"/>
      <family val="2"/>
    </font>
    <font>
      <sz val="10"/>
      <color indexed="8"/>
      <name val="Antique Olive"/>
      <family val="2"/>
    </font>
    <font>
      <sz val="9"/>
      <color indexed="8"/>
      <name val="Antique Olive"/>
      <family val="2"/>
    </font>
    <font>
      <sz val="9"/>
      <name val="Antique Olive"/>
      <family val="2"/>
    </font>
    <font>
      <b/>
      <sz val="8"/>
      <name val="Antique Olive"/>
      <family val="2"/>
    </font>
    <font>
      <b/>
      <sz val="8"/>
      <color indexed="8"/>
      <name val="Antique Olive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161"/>
    </font>
    <font>
      <b/>
      <sz val="10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0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9"/>
      <name val="Calibri"/>
      <family val="2"/>
      <charset val="161"/>
    </font>
    <font>
      <b/>
      <sz val="9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9"/>
      <name val="Calibri"/>
      <family val="2"/>
      <charset val="161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  <charset val="161"/>
    </font>
    <font>
      <sz val="10"/>
      <color indexed="10"/>
      <name val="Calibri"/>
      <family val="2"/>
    </font>
    <font>
      <b/>
      <sz val="10"/>
      <name val="Arial"/>
      <family val="2"/>
      <charset val="161"/>
    </font>
    <font>
      <sz val="10"/>
      <color indexed="8"/>
      <name val="Arial"/>
      <family val="2"/>
      <charset val="161"/>
    </font>
    <font>
      <b/>
      <sz val="10"/>
      <color indexed="8"/>
      <name val="Arial"/>
      <family val="2"/>
      <charset val="161"/>
    </font>
    <font>
      <sz val="10"/>
      <name val="Arial"/>
      <family val="2"/>
      <charset val="161"/>
    </font>
    <font>
      <b/>
      <sz val="11"/>
      <name val="Arial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1"/>
      <color indexed="8"/>
      <name val="Arial"/>
      <family val="2"/>
      <charset val="161"/>
    </font>
    <font>
      <sz val="8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  <charset val="161"/>
    </font>
    <font>
      <sz val="8"/>
      <name val="Antique Olive"/>
      <family val="2"/>
    </font>
    <font>
      <sz val="8"/>
      <color indexed="8"/>
      <name val="Antique Olive"/>
      <family val="2"/>
    </font>
    <font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  <font>
      <b/>
      <sz val="11"/>
      <name val="Arial"/>
      <family val="2"/>
      <charset val="161"/>
    </font>
    <font>
      <sz val="11"/>
      <color indexed="8"/>
      <name val="Arial"/>
      <family val="2"/>
      <charset val="16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Calibri"/>
      <family val="2"/>
      <charset val="161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name val="Arial"/>
      <family val="2"/>
    </font>
    <font>
      <sz val="10"/>
      <color theme="1"/>
      <name val="Calibri"/>
      <family val="2"/>
      <charset val="161"/>
      <scheme val="minor"/>
    </font>
    <font>
      <b/>
      <sz val="12"/>
      <name val="Arial Greek"/>
      <family val="2"/>
      <charset val="161"/>
    </font>
    <font>
      <sz val="9"/>
      <color theme="1"/>
      <name val="Calibri"/>
      <family val="2"/>
      <charset val="161"/>
      <scheme val="minor"/>
    </font>
    <font>
      <sz val="10"/>
      <name val="Arial Greek"/>
    </font>
    <font>
      <sz val="12"/>
      <color theme="1"/>
      <name val="Calibri"/>
      <family val="2"/>
      <scheme val="minor"/>
    </font>
    <font>
      <b/>
      <sz val="12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31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2" fillId="0" borderId="0"/>
    <xf numFmtId="9" fontId="2" fillId="0" borderId="0" applyFont="0" applyFill="0" applyBorder="0" applyAlignment="0" applyProtection="0"/>
  </cellStyleXfs>
  <cellXfs count="243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5" fillId="0" borderId="0" xfId="0" applyFont="1"/>
    <xf numFmtId="0" fontId="16" fillId="0" borderId="0" xfId="0" applyFont="1"/>
    <xf numFmtId="0" fontId="1" fillId="0" borderId="0" xfId="0" applyFont="1"/>
    <xf numFmtId="0" fontId="13" fillId="0" borderId="0" xfId="0" applyFont="1"/>
    <xf numFmtId="0" fontId="12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 applyBorder="1"/>
    <xf numFmtId="3" fontId="24" fillId="0" borderId="0" xfId="0" applyNumberFormat="1" applyFont="1" applyFill="1" applyBorder="1"/>
    <xf numFmtId="9" fontId="22" fillId="0" borderId="0" xfId="2" applyNumberFormat="1" applyFont="1" applyFill="1" applyBorder="1"/>
    <xf numFmtId="3" fontId="22" fillId="0" borderId="0" xfId="0" applyNumberFormat="1" applyFont="1" applyFill="1" applyBorder="1"/>
    <xf numFmtId="0" fontId="11" fillId="0" borderId="0" xfId="0" applyFont="1" applyFill="1"/>
    <xf numFmtId="0" fontId="9" fillId="0" borderId="0" xfId="0" applyFont="1"/>
    <xf numFmtId="0" fontId="25" fillId="0" borderId="0" xfId="0" applyFont="1"/>
    <xf numFmtId="164" fontId="2" fillId="0" borderId="0" xfId="0" applyNumberFormat="1" applyFont="1"/>
    <xf numFmtId="164" fontId="9" fillId="0" borderId="0" xfId="0" applyNumberFormat="1" applyFont="1"/>
    <xf numFmtId="164" fontId="22" fillId="0" borderId="0" xfId="2" applyNumberFormat="1" applyFont="1" applyFill="1" applyBorder="1"/>
    <xf numFmtId="164" fontId="11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164" fontId="28" fillId="0" borderId="0" xfId="0" applyNumberFormat="1" applyFont="1"/>
    <xf numFmtId="0" fontId="27" fillId="0" borderId="0" xfId="0" applyFont="1" applyFill="1"/>
    <xf numFmtId="0" fontId="29" fillId="0" borderId="0" xfId="0" applyFont="1"/>
    <xf numFmtId="164" fontId="26" fillId="0" borderId="0" xfId="0" applyNumberFormat="1" applyFont="1"/>
    <xf numFmtId="0" fontId="14" fillId="0" borderId="0" xfId="0" applyFont="1"/>
    <xf numFmtId="0" fontId="32" fillId="0" borderId="0" xfId="0" applyFont="1"/>
    <xf numFmtId="0" fontId="0" fillId="0" borderId="0" xfId="0" applyAlignment="1">
      <alignment horizontal="left"/>
    </xf>
    <xf numFmtId="0" fontId="36" fillId="0" borderId="0" xfId="0" applyFont="1"/>
    <xf numFmtId="0" fontId="38" fillId="0" borderId="0" xfId="0" applyFont="1"/>
    <xf numFmtId="9" fontId="22" fillId="0" borderId="2" xfId="2" applyNumberFormat="1" applyFont="1" applyFill="1" applyBorder="1"/>
    <xf numFmtId="9" fontId="13" fillId="0" borderId="1" xfId="2" applyNumberFormat="1" applyFont="1" applyFill="1" applyBorder="1"/>
    <xf numFmtId="0" fontId="39" fillId="0" borderId="0" xfId="0" applyFont="1"/>
    <xf numFmtId="0" fontId="40" fillId="0" borderId="0" xfId="0" applyFont="1"/>
    <xf numFmtId="0" fontId="41" fillId="0" borderId="0" xfId="0" applyFont="1"/>
    <xf numFmtId="9" fontId="22" fillId="0" borderId="1" xfId="2" applyNumberFormat="1" applyFont="1" applyFill="1" applyBorder="1"/>
    <xf numFmtId="3" fontId="22" fillId="0" borderId="1" xfId="0" applyNumberFormat="1" applyFont="1" applyFill="1" applyBorder="1"/>
    <xf numFmtId="0" fontId="24" fillId="0" borderId="1" xfId="0" applyNumberFormat="1" applyFont="1" applyBorder="1"/>
    <xf numFmtId="0" fontId="33" fillId="4" borderId="6" xfId="0" applyFont="1" applyFill="1" applyBorder="1"/>
    <xf numFmtId="9" fontId="13" fillId="0" borderId="2" xfId="2" applyNumberFormat="1" applyFont="1" applyFill="1" applyBorder="1"/>
    <xf numFmtId="0" fontId="17" fillId="0" borderId="1" xfId="0" applyFont="1" applyFill="1" applyBorder="1"/>
    <xf numFmtId="0" fontId="17" fillId="3" borderId="1" xfId="0" applyFont="1" applyFill="1" applyBorder="1"/>
    <xf numFmtId="0" fontId="17" fillId="0" borderId="7" xfId="0" applyFont="1" applyBorder="1"/>
    <xf numFmtId="0" fontId="21" fillId="0" borderId="8" xfId="0" applyFont="1" applyBorder="1"/>
    <xf numFmtId="0" fontId="17" fillId="0" borderId="6" xfId="0" applyFont="1" applyFill="1" applyBorder="1"/>
    <xf numFmtId="0" fontId="17" fillId="0" borderId="6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 wrapText="1"/>
    </xf>
    <xf numFmtId="0" fontId="17" fillId="2" borderId="5" xfId="0" applyFont="1" applyFill="1" applyBorder="1"/>
    <xf numFmtId="0" fontId="17" fillId="2" borderId="3" xfId="0" applyFont="1" applyFill="1" applyBorder="1"/>
    <xf numFmtId="164" fontId="21" fillId="2" borderId="3" xfId="0" applyNumberFormat="1" applyFont="1" applyFill="1" applyBorder="1"/>
    <xf numFmtId="0" fontId="0" fillId="0" borderId="0" xfId="0" applyBorder="1"/>
    <xf numFmtId="0" fontId="30" fillId="0" borderId="1" xfId="0" applyFont="1" applyFill="1" applyBorder="1" applyAlignment="1">
      <alignment horizontal="center"/>
    </xf>
    <xf numFmtId="0" fontId="22" fillId="0" borderId="7" xfId="0" applyFont="1" applyBorder="1"/>
    <xf numFmtId="0" fontId="24" fillId="0" borderId="6" xfId="0" applyFont="1" applyBorder="1"/>
    <xf numFmtId="0" fontId="22" fillId="0" borderId="6" xfId="0" applyFont="1" applyBorder="1"/>
    <xf numFmtId="164" fontId="30" fillId="0" borderId="2" xfId="0" applyNumberFormat="1" applyFont="1" applyFill="1" applyBorder="1" applyAlignment="1">
      <alignment horizontal="center"/>
    </xf>
    <xf numFmtId="0" fontId="24" fillId="0" borderId="5" xfId="0" applyFont="1" applyBorder="1"/>
    <xf numFmtId="3" fontId="31" fillId="0" borderId="3" xfId="0" applyNumberFormat="1" applyFont="1" applyFill="1" applyBorder="1"/>
    <xf numFmtId="9" fontId="31" fillId="0" borderId="3" xfId="2" applyNumberFormat="1" applyFont="1" applyFill="1" applyBorder="1"/>
    <xf numFmtId="9" fontId="31" fillId="0" borderId="4" xfId="2" applyNumberFormat="1" applyFont="1" applyFill="1" applyBorder="1"/>
    <xf numFmtId="3" fontId="44" fillId="0" borderId="3" xfId="0" applyNumberFormat="1" applyFont="1" applyBorder="1"/>
    <xf numFmtId="9" fontId="44" fillId="0" borderId="3" xfId="0" applyNumberFormat="1" applyFont="1" applyBorder="1"/>
    <xf numFmtId="0" fontId="0" fillId="0" borderId="1" xfId="0" applyNumberFormat="1" applyBorder="1"/>
    <xf numFmtId="0" fontId="44" fillId="0" borderId="6" xfId="0" applyFont="1" applyBorder="1"/>
    <xf numFmtId="3" fontId="44" fillId="0" borderId="1" xfId="0" applyNumberFormat="1" applyFont="1" applyBorder="1"/>
    <xf numFmtId="9" fontId="44" fillId="0" borderId="1" xfId="0" applyNumberFormat="1" applyFont="1" applyBorder="1"/>
    <xf numFmtId="0" fontId="44" fillId="0" borderId="5" xfId="0" applyFont="1" applyBorder="1"/>
    <xf numFmtId="3" fontId="44" fillId="0" borderId="3" xfId="0" applyNumberFormat="1" applyFont="1" applyFill="1" applyBorder="1"/>
    <xf numFmtId="0" fontId="14" fillId="0" borderId="0" xfId="0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45" fillId="0" borderId="0" xfId="0" applyFont="1"/>
    <xf numFmtId="0" fontId="47" fillId="0" borderId="0" xfId="0" applyFont="1"/>
    <xf numFmtId="164" fontId="47" fillId="0" borderId="0" xfId="0" applyNumberFormat="1" applyFont="1"/>
    <xf numFmtId="0" fontId="2" fillId="0" borderId="0" xfId="0" applyFont="1" applyFill="1"/>
    <xf numFmtId="0" fontId="31" fillId="0" borderId="0" xfId="0" applyFont="1"/>
    <xf numFmtId="164" fontId="31" fillId="0" borderId="0" xfId="0" applyNumberFormat="1" applyFont="1"/>
    <xf numFmtId="164" fontId="30" fillId="0" borderId="1" xfId="0" applyNumberFormat="1" applyFont="1" applyFill="1" applyBorder="1" applyAlignment="1">
      <alignment horizontal="center"/>
    </xf>
    <xf numFmtId="0" fontId="48" fillId="0" borderId="0" xfId="0" applyFont="1"/>
    <xf numFmtId="0" fontId="30" fillId="0" borderId="0" xfId="0" applyFont="1"/>
    <xf numFmtId="0" fontId="0" fillId="0" borderId="0" xfId="0" applyFont="1"/>
    <xf numFmtId="0" fontId="49" fillId="0" borderId="0" xfId="0" applyFont="1"/>
    <xf numFmtId="0" fontId="30" fillId="0" borderId="0" xfId="0" applyFont="1" applyBorder="1"/>
    <xf numFmtId="9" fontId="0" fillId="0" borderId="0" xfId="0" applyNumberFormat="1" applyFont="1" applyBorder="1"/>
    <xf numFmtId="0" fontId="11" fillId="5" borderId="0" xfId="0" applyFont="1" applyFill="1"/>
    <xf numFmtId="0" fontId="16" fillId="5" borderId="0" xfId="0" applyFont="1" applyFill="1"/>
    <xf numFmtId="0" fontId="9" fillId="5" borderId="0" xfId="0" applyFont="1" applyFill="1"/>
    <xf numFmtId="0" fontId="50" fillId="0" borderId="0" xfId="0" applyFont="1"/>
    <xf numFmtId="0" fontId="15" fillId="0" borderId="1" xfId="0" applyFont="1" applyBorder="1" applyAlignment="1">
      <alignment wrapText="1"/>
    </xf>
    <xf numFmtId="164" fontId="15" fillId="3" borderId="1" xfId="0" applyNumberFormat="1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Border="1"/>
    <xf numFmtId="0" fontId="13" fillId="0" borderId="7" xfId="0" applyFont="1" applyFill="1" applyBorder="1"/>
    <xf numFmtId="0" fontId="17" fillId="0" borderId="8" xfId="0" applyFont="1" applyFill="1" applyBorder="1"/>
    <xf numFmtId="0" fontId="15" fillId="0" borderId="6" xfId="0" applyFont="1" applyFill="1" applyBorder="1"/>
    <xf numFmtId="0" fontId="13" fillId="0" borderId="6" xfId="0" applyFont="1" applyFill="1" applyBorder="1" applyAlignment="1">
      <alignment horizontal="center"/>
    </xf>
    <xf numFmtId="0" fontId="13" fillId="0" borderId="5" xfId="0" applyFont="1" applyFill="1" applyBorder="1"/>
    <xf numFmtId="3" fontId="13" fillId="2" borderId="3" xfId="0" applyNumberFormat="1" applyFont="1" applyFill="1" applyBorder="1" applyAlignment="1">
      <alignment horizontal="right"/>
    </xf>
    <xf numFmtId="0" fontId="13" fillId="2" borderId="3" xfId="0" applyFont="1" applyFill="1" applyBorder="1" applyAlignment="1">
      <alignment horizontal="right"/>
    </xf>
    <xf numFmtId="164" fontId="15" fillId="2" borderId="3" xfId="0" applyNumberFormat="1" applyFont="1" applyFill="1" applyBorder="1" applyAlignment="1">
      <alignment horizontal="right"/>
    </xf>
    <xf numFmtId="164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64" fontId="13" fillId="2" borderId="4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164" fontId="10" fillId="0" borderId="2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left"/>
    </xf>
    <xf numFmtId="0" fontId="21" fillId="0" borderId="1" xfId="0" applyFont="1" applyFill="1" applyBorder="1"/>
    <xf numFmtId="0" fontId="53" fillId="0" borderId="0" xfId="0" applyFont="1" applyAlignment="1"/>
    <xf numFmtId="0" fontId="30" fillId="0" borderId="0" xfId="0" applyFont="1" applyAlignment="1"/>
    <xf numFmtId="164" fontId="22" fillId="0" borderId="2" xfId="2" applyNumberFormat="1" applyFont="1" applyFill="1" applyBorder="1"/>
    <xf numFmtId="0" fontId="46" fillId="0" borderId="0" xfId="0" applyFont="1" applyAlignment="1">
      <alignment horizontal="left"/>
    </xf>
    <xf numFmtId="0" fontId="55" fillId="0" borderId="0" xfId="0" applyFont="1" applyBorder="1" applyAlignment="1">
      <alignment horizontal="left"/>
    </xf>
    <xf numFmtId="0" fontId="55" fillId="0" borderId="0" xfId="0" applyFont="1" applyBorder="1"/>
    <xf numFmtId="0" fontId="0" fillId="0" borderId="6" xfId="0" applyBorder="1" applyAlignment="1">
      <alignment horizontal="left"/>
    </xf>
    <xf numFmtId="164" fontId="15" fillId="3" borderId="10" xfId="0" applyNumberFormat="1" applyFont="1" applyFill="1" applyBorder="1" applyAlignment="1">
      <alignment wrapText="1"/>
    </xf>
    <xf numFmtId="9" fontId="22" fillId="0" borderId="3" xfId="2" applyNumberFormat="1" applyFont="1" applyFill="1" applyBorder="1"/>
    <xf numFmtId="3" fontId="22" fillId="0" borderId="3" xfId="0" applyNumberFormat="1" applyFont="1" applyFill="1" applyBorder="1"/>
    <xf numFmtId="0" fontId="29" fillId="0" borderId="7" xfId="0" applyFont="1" applyBorder="1"/>
    <xf numFmtId="0" fontId="51" fillId="0" borderId="6" xfId="0" applyFont="1" applyBorder="1"/>
    <xf numFmtId="0" fontId="52" fillId="0" borderId="6" xfId="0" applyFont="1" applyBorder="1"/>
    <xf numFmtId="164" fontId="51" fillId="0" borderId="1" xfId="0" applyNumberFormat="1" applyFont="1" applyBorder="1" applyAlignment="1">
      <alignment horizontal="center"/>
    </xf>
    <xf numFmtId="164" fontId="51" fillId="0" borderId="2" xfId="0" applyNumberFormat="1" applyFont="1" applyBorder="1" applyAlignment="1">
      <alignment horizontal="center"/>
    </xf>
    <xf numFmtId="3" fontId="52" fillId="0" borderId="1" xfId="0" applyNumberFormat="1" applyFont="1" applyBorder="1"/>
    <xf numFmtId="3" fontId="29" fillId="0" borderId="0" xfId="0" applyNumberFormat="1" applyFont="1"/>
    <xf numFmtId="9" fontId="0" fillId="0" borderId="0" xfId="0" applyNumberFormat="1"/>
    <xf numFmtId="3" fontId="52" fillId="6" borderId="1" xfId="0" applyNumberFormat="1" applyFont="1" applyFill="1" applyBorder="1"/>
    <xf numFmtId="3" fontId="0" fillId="0" borderId="0" xfId="0" applyNumberFormat="1"/>
    <xf numFmtId="9" fontId="52" fillId="0" borderId="1" xfId="0" applyNumberFormat="1" applyFont="1" applyBorder="1"/>
    <xf numFmtId="164" fontId="52" fillId="0" borderId="1" xfId="0" applyNumberFormat="1" applyFont="1" applyBorder="1"/>
    <xf numFmtId="9" fontId="52" fillId="6" borderId="1" xfId="0" applyNumberFormat="1" applyFont="1" applyFill="1" applyBorder="1"/>
    <xf numFmtId="164" fontId="52" fillId="6" borderId="1" xfId="0" applyNumberFormat="1" applyFont="1" applyFill="1" applyBorder="1"/>
    <xf numFmtId="3" fontId="17" fillId="0" borderId="3" xfId="0" applyNumberFormat="1" applyFont="1" applyFill="1" applyBorder="1"/>
    <xf numFmtId="9" fontId="17" fillId="0" borderId="3" xfId="2" applyNumberFormat="1" applyFont="1" applyFill="1" applyBorder="1"/>
    <xf numFmtId="9" fontId="17" fillId="0" borderId="4" xfId="2" applyNumberFormat="1" applyFont="1" applyFill="1" applyBorder="1"/>
    <xf numFmtId="0" fontId="26" fillId="0" borderId="7" xfId="0" applyFont="1" applyBorder="1"/>
    <xf numFmtId="0" fontId="34" fillId="7" borderId="5" xfId="0" applyFont="1" applyFill="1" applyBorder="1"/>
    <xf numFmtId="0" fontId="13" fillId="8" borderId="3" xfId="0" applyNumberFormat="1" applyFont="1" applyFill="1" applyBorder="1"/>
    <xf numFmtId="9" fontId="31" fillId="7" borderId="3" xfId="2" applyNumberFormat="1" applyFont="1" applyFill="1" applyBorder="1"/>
    <xf numFmtId="0" fontId="56" fillId="0" borderId="1" xfId="0" applyNumberFormat="1" applyFont="1" applyBorder="1"/>
    <xf numFmtId="3" fontId="21" fillId="0" borderId="1" xfId="0" applyNumberFormat="1" applyFont="1" applyFill="1" applyBorder="1"/>
    <xf numFmtId="9" fontId="21" fillId="0" borderId="1" xfId="2" applyNumberFormat="1" applyFont="1" applyFill="1" applyBorder="1"/>
    <xf numFmtId="0" fontId="18" fillId="0" borderId="1" xfId="0" applyFont="1" applyBorder="1"/>
    <xf numFmtId="0" fontId="44" fillId="0" borderId="1" xfId="0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9" fontId="44" fillId="0" borderId="2" xfId="0" applyNumberFormat="1" applyFont="1" applyBorder="1"/>
    <xf numFmtId="9" fontId="44" fillId="0" borderId="4" xfId="0" applyNumberFormat="1" applyFont="1" applyBorder="1"/>
    <xf numFmtId="0" fontId="54" fillId="6" borderId="1" xfId="0" applyFont="1" applyFill="1" applyBorder="1"/>
    <xf numFmtId="3" fontId="0" fillId="0" borderId="1" xfId="0" applyNumberFormat="1" applyBorder="1"/>
    <xf numFmtId="3" fontId="0" fillId="0" borderId="1" xfId="0" applyNumberFormat="1" applyFill="1" applyBorder="1"/>
    <xf numFmtId="3" fontId="0" fillId="6" borderId="1" xfId="0" applyNumberFormat="1" applyFill="1" applyBorder="1"/>
    <xf numFmtId="3" fontId="11" fillId="0" borderId="1" xfId="0" applyNumberFormat="1" applyFont="1" applyBorder="1"/>
    <xf numFmtId="0" fontId="44" fillId="0" borderId="6" xfId="0" applyFont="1" applyFill="1" applyBorder="1"/>
    <xf numFmtId="9" fontId="44" fillId="0" borderId="1" xfId="0" applyNumberFormat="1" applyFont="1" applyFill="1" applyBorder="1"/>
    <xf numFmtId="9" fontId="44" fillId="0" borderId="2" xfId="0" applyNumberFormat="1" applyFont="1" applyFill="1" applyBorder="1"/>
    <xf numFmtId="0" fontId="58" fillId="6" borderId="1" xfId="0" applyFont="1" applyFill="1" applyBorder="1"/>
    <xf numFmtId="0" fontId="13" fillId="0" borderId="3" xfId="0" applyFont="1" applyFill="1" applyBorder="1"/>
    <xf numFmtId="3" fontId="17" fillId="0" borderId="1" xfId="0" applyNumberFormat="1" applyFont="1" applyFill="1" applyBorder="1"/>
    <xf numFmtId="9" fontId="21" fillId="0" borderId="2" xfId="2" applyNumberFormat="1" applyFont="1" applyFill="1" applyBorder="1"/>
    <xf numFmtId="0" fontId="26" fillId="0" borderId="1" xfId="0" applyFont="1" applyBorder="1"/>
    <xf numFmtId="0" fontId="29" fillId="0" borderId="1" xfId="0" applyFont="1" applyBorder="1"/>
    <xf numFmtId="0" fontId="28" fillId="0" borderId="8" xfId="0" applyFont="1" applyBorder="1"/>
    <xf numFmtId="0" fontId="27" fillId="0" borderId="8" xfId="0" applyFont="1" applyBorder="1"/>
    <xf numFmtId="164" fontId="28" fillId="0" borderId="9" xfId="0" applyNumberFormat="1" applyFont="1" applyBorder="1"/>
    <xf numFmtId="0" fontId="26" fillId="0" borderId="6" xfId="0" applyFont="1" applyBorder="1"/>
    <xf numFmtId="164" fontId="26" fillId="0" borderId="2" xfId="0" applyNumberFormat="1" applyFont="1" applyBorder="1"/>
    <xf numFmtId="0" fontId="59" fillId="0" borderId="5" xfId="0" applyFont="1" applyBorder="1"/>
    <xf numFmtId="9" fontId="59" fillId="0" borderId="3" xfId="0" applyNumberFormat="1" applyFont="1" applyBorder="1"/>
    <xf numFmtId="3" fontId="59" fillId="0" borderId="3" xfId="0" applyNumberFormat="1" applyFont="1" applyBorder="1"/>
    <xf numFmtId="164" fontId="59" fillId="0" borderId="3" xfId="0" applyNumberFormat="1" applyFont="1" applyBorder="1"/>
    <xf numFmtId="164" fontId="59" fillId="0" borderId="4" xfId="0" applyNumberFormat="1" applyFont="1" applyBorder="1"/>
    <xf numFmtId="0" fontId="10" fillId="0" borderId="18" xfId="0" applyFont="1" applyBorder="1"/>
    <xf numFmtId="0" fontId="11" fillId="0" borderId="19" xfId="0" applyFont="1" applyBorder="1"/>
    <xf numFmtId="0" fontId="11" fillId="0" borderId="20" xfId="0" applyFont="1" applyBorder="1"/>
    <xf numFmtId="0" fontId="0" fillId="0" borderId="21" xfId="0" applyBorder="1"/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164" fontId="10" fillId="0" borderId="10" xfId="0" applyNumberFormat="1" applyFont="1" applyFill="1" applyBorder="1" applyAlignment="1">
      <alignment horizontal="right"/>
    </xf>
    <xf numFmtId="1" fontId="10" fillId="0" borderId="10" xfId="0" applyNumberFormat="1" applyFont="1" applyFill="1" applyBorder="1" applyAlignment="1">
      <alignment horizontal="right"/>
    </xf>
    <xf numFmtId="0" fontId="51" fillId="0" borderId="1" xfId="0" applyFont="1" applyBorder="1" applyAlignment="1">
      <alignment horizontal="center"/>
    </xf>
    <xf numFmtId="0" fontId="52" fillId="0" borderId="1" xfId="0" applyFont="1" applyBorder="1"/>
    <xf numFmtId="0" fontId="57" fillId="6" borderId="1" xfId="0" applyFont="1" applyFill="1" applyBorder="1" applyAlignment="1">
      <alignment horizontal="left"/>
    </xf>
    <xf numFmtId="0" fontId="52" fillId="6" borderId="1" xfId="0" applyFont="1" applyFill="1" applyBorder="1"/>
    <xf numFmtId="164" fontId="22" fillId="0" borderId="4" xfId="2" applyNumberFormat="1" applyFont="1" applyFill="1" applyBorder="1"/>
    <xf numFmtId="1" fontId="60" fillId="0" borderId="3" xfId="0" applyNumberFormat="1" applyFont="1" applyBorder="1"/>
    <xf numFmtId="3" fontId="59" fillId="5" borderId="3" xfId="0" applyNumberFormat="1" applyFont="1" applyFill="1" applyBorder="1"/>
    <xf numFmtId="0" fontId="33" fillId="4" borderId="1" xfId="0" applyFont="1" applyFill="1" applyBorder="1" applyAlignment="1">
      <alignment horizontal="center"/>
    </xf>
    <xf numFmtId="0" fontId="33" fillId="4" borderId="2" xfId="0" applyFont="1" applyFill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" xfId="0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left"/>
    </xf>
    <xf numFmtId="0" fontId="17" fillId="0" borderId="9" xfId="0" applyFont="1" applyFill="1" applyBorder="1" applyAlignment="1">
      <alignment horizontal="left"/>
    </xf>
    <xf numFmtId="0" fontId="24" fillId="0" borderId="0" xfId="0" applyFont="1" applyAlignment="1">
      <alignment horizontal="left"/>
    </xf>
    <xf numFmtId="0" fontId="17" fillId="0" borderId="8" xfId="0" applyFont="1" applyFill="1" applyBorder="1" applyAlignment="1"/>
    <xf numFmtId="0" fontId="17" fillId="0" borderId="8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43" fillId="0" borderId="8" xfId="0" applyFont="1" applyBorder="1" applyAlignment="1">
      <alignment horizontal="center"/>
    </xf>
    <xf numFmtId="0" fontId="43" fillId="0" borderId="9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0" fillId="0" borderId="8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/>
    </xf>
    <xf numFmtId="0" fontId="33" fillId="4" borderId="1" xfId="0" applyFont="1" applyFill="1" applyBorder="1" applyAlignment="1">
      <alignment horizontal="center"/>
    </xf>
    <xf numFmtId="0" fontId="33" fillId="4" borderId="2" xfId="0" applyFont="1" applyFill="1" applyBorder="1" applyAlignment="1">
      <alignment horizontal="center"/>
    </xf>
    <xf numFmtId="9" fontId="31" fillId="7" borderId="4" xfId="2" applyNumberFormat="1" applyFont="1" applyFill="1" applyBorder="1"/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2"/>
  <sheetViews>
    <sheetView topLeftCell="A4" zoomScale="97" zoomScaleNormal="97" workbookViewId="0">
      <selection activeCell="K39" sqref="K39"/>
    </sheetView>
  </sheetViews>
  <sheetFormatPr defaultRowHeight="15"/>
  <cols>
    <col min="1" max="1" width="3.28515625" style="8" customWidth="1"/>
    <col min="2" max="2" width="23.5703125" style="8" customWidth="1"/>
    <col min="3" max="3" width="8.5703125" style="8" customWidth="1"/>
    <col min="4" max="4" width="8.7109375" style="8" customWidth="1"/>
    <col min="5" max="5" width="9.28515625" style="8" customWidth="1"/>
    <col min="6" max="6" width="8.42578125" style="8" customWidth="1"/>
    <col min="7" max="7" width="8.85546875" style="8" customWidth="1"/>
    <col min="8" max="8" width="9.140625" style="32"/>
    <col min="9" max="9" width="7.85546875" style="8" customWidth="1"/>
    <col min="10" max="10" width="8.5703125" style="8" customWidth="1"/>
    <col min="11" max="12" width="8.42578125" style="8" customWidth="1"/>
    <col min="13" max="13" width="6.7109375" style="8" customWidth="1"/>
    <col min="14" max="14" width="6.85546875" style="8" customWidth="1"/>
    <col min="15" max="15" width="5.5703125" style="8" bestFit="1" customWidth="1"/>
    <col min="16" max="16" width="6.7109375" style="8" customWidth="1"/>
    <col min="17" max="17" width="4.140625" style="8" customWidth="1"/>
    <col min="18" max="18" width="6.85546875" style="8" customWidth="1"/>
    <col min="19" max="19" width="4.42578125" style="8" customWidth="1"/>
    <col min="20" max="20" width="5.85546875" style="8" customWidth="1"/>
  </cols>
  <sheetData>
    <row r="2" spans="1:18">
      <c r="A2" s="211" t="s">
        <v>95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</row>
    <row r="3" spans="1:18">
      <c r="A3" s="83"/>
      <c r="B3" s="83"/>
      <c r="C3" s="83"/>
      <c r="D3" s="83"/>
      <c r="E3" s="83"/>
      <c r="F3" s="83"/>
      <c r="G3" s="83"/>
      <c r="H3" s="84"/>
      <c r="I3" s="83"/>
      <c r="J3" s="83"/>
      <c r="K3" s="83"/>
      <c r="L3" s="83"/>
      <c r="M3" s="83"/>
      <c r="N3" s="83"/>
      <c r="O3" s="83"/>
      <c r="P3" s="83"/>
      <c r="Q3" s="83"/>
    </row>
    <row r="4" spans="1:18" s="19" customFormat="1" ht="9.75" customHeight="1">
      <c r="H4" s="29"/>
    </row>
    <row r="5" spans="1:18">
      <c r="A5" s="19"/>
      <c r="B5" s="93" t="s">
        <v>168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</row>
    <row r="6" spans="1:18" ht="15.75" thickBot="1">
      <c r="A6" s="19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</row>
    <row r="7" spans="1:18">
      <c r="A7" s="19"/>
      <c r="B7" s="215" t="s">
        <v>65</v>
      </c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7"/>
      <c r="O7" s="96"/>
      <c r="P7" s="95"/>
      <c r="Q7" s="94"/>
      <c r="R7" s="95" t="s">
        <v>78</v>
      </c>
    </row>
    <row r="8" spans="1:18">
      <c r="A8" s="19"/>
      <c r="B8" s="78" t="s">
        <v>76</v>
      </c>
      <c r="C8" s="218" t="s">
        <v>14</v>
      </c>
      <c r="D8" s="218"/>
      <c r="E8" s="218" t="s">
        <v>79</v>
      </c>
      <c r="F8" s="218"/>
      <c r="G8" s="218" t="s">
        <v>16</v>
      </c>
      <c r="H8" s="218"/>
      <c r="I8" s="218" t="s">
        <v>50</v>
      </c>
      <c r="J8" s="218"/>
      <c r="K8" s="218" t="s">
        <v>17</v>
      </c>
      <c r="L8" s="218"/>
      <c r="M8" s="218" t="s">
        <v>18</v>
      </c>
      <c r="N8" s="219"/>
      <c r="O8" s="96"/>
      <c r="P8" s="94"/>
      <c r="Q8" s="94"/>
    </row>
    <row r="9" spans="1:18">
      <c r="A9" s="19"/>
      <c r="B9" s="78"/>
      <c r="C9" s="158" t="s">
        <v>67</v>
      </c>
      <c r="D9" s="158" t="s">
        <v>23</v>
      </c>
      <c r="E9" s="158" t="s">
        <v>67</v>
      </c>
      <c r="F9" s="158" t="s">
        <v>23</v>
      </c>
      <c r="G9" s="158" t="s">
        <v>67</v>
      </c>
      <c r="H9" s="158" t="s">
        <v>23</v>
      </c>
      <c r="I9" s="158" t="s">
        <v>67</v>
      </c>
      <c r="J9" s="158" t="s">
        <v>23</v>
      </c>
      <c r="K9" s="158" t="s">
        <v>67</v>
      </c>
      <c r="L9" s="158" t="s">
        <v>23</v>
      </c>
      <c r="M9" s="158" t="s">
        <v>67</v>
      </c>
      <c r="N9" s="159" t="s">
        <v>23</v>
      </c>
      <c r="O9" s="96"/>
      <c r="P9" s="94"/>
      <c r="Q9" s="94"/>
    </row>
    <row r="10" spans="1:18">
      <c r="A10" s="19"/>
      <c r="B10" s="78" t="s">
        <v>77</v>
      </c>
      <c r="C10" s="79">
        <f>E10+G10+I10+K10+M10</f>
        <v>872</v>
      </c>
      <c r="D10" s="80">
        <f t="shared" ref="D10:D15" si="0">C10/$C$15</f>
        <v>2.7092524700180202E-2</v>
      </c>
      <c r="E10" s="163">
        <v>299</v>
      </c>
      <c r="F10" s="80">
        <f>E10/$E$15</f>
        <v>3.2620554222125245E-2</v>
      </c>
      <c r="G10" s="163">
        <v>65</v>
      </c>
      <c r="H10" s="80">
        <f>G10/$G$15</f>
        <v>1.4492753623188406E-2</v>
      </c>
      <c r="I10" s="163">
        <v>145</v>
      </c>
      <c r="J10" s="80">
        <f>I10/$I$15</f>
        <v>2.510387811634349E-2</v>
      </c>
      <c r="K10" s="163">
        <v>248</v>
      </c>
      <c r="L10" s="80">
        <f>K10/$K$15</f>
        <v>3.1293375394321768E-2</v>
      </c>
      <c r="M10" s="163">
        <v>115</v>
      </c>
      <c r="N10" s="160">
        <f>M10/$M$15</f>
        <v>2.3789822093504345E-2</v>
      </c>
      <c r="O10" s="97"/>
      <c r="P10" s="94"/>
      <c r="Q10" s="94"/>
    </row>
    <row r="11" spans="1:18">
      <c r="A11" s="19"/>
      <c r="B11" s="78" t="s">
        <v>80</v>
      </c>
      <c r="C11" s="79">
        <f t="shared" ref="C11:C14" si="1">E11+G11+I11+K11+M11</f>
        <v>4307</v>
      </c>
      <c r="D11" s="80">
        <f t="shared" si="0"/>
        <v>0.1338159448207295</v>
      </c>
      <c r="E11" s="163">
        <v>1439</v>
      </c>
      <c r="F11" s="80">
        <f t="shared" ref="F11:F15" si="2">E11/$E$15</f>
        <v>0.15699323587169975</v>
      </c>
      <c r="G11" s="163">
        <v>339</v>
      </c>
      <c r="H11" s="80">
        <f t="shared" ref="H11:H15" si="3">G11/$G$15</f>
        <v>7.5585284280936457E-2</v>
      </c>
      <c r="I11" s="163">
        <v>713</v>
      </c>
      <c r="J11" s="80">
        <f t="shared" ref="J11:J15" si="4">I11/$I$15</f>
        <v>0.12344182825484765</v>
      </c>
      <c r="K11" s="163">
        <v>1224</v>
      </c>
      <c r="L11" s="80">
        <f t="shared" ref="L11:L15" si="5">K11/$K$15</f>
        <v>0.15444794952681387</v>
      </c>
      <c r="M11" s="163">
        <v>592</v>
      </c>
      <c r="N11" s="160">
        <f t="shared" ref="N11:N15" si="6">M11/$M$15</f>
        <v>0.12246586677699628</v>
      </c>
      <c r="O11" s="97"/>
      <c r="P11" s="94"/>
      <c r="Q11" s="94"/>
    </row>
    <row r="12" spans="1:18">
      <c r="A12" s="19"/>
      <c r="B12" s="78" t="s">
        <v>81</v>
      </c>
      <c r="C12" s="79">
        <f t="shared" si="1"/>
        <v>5865</v>
      </c>
      <c r="D12" s="80">
        <f t="shared" si="0"/>
        <v>0.18222208413595972</v>
      </c>
      <c r="E12" s="163">
        <v>1582</v>
      </c>
      <c r="F12" s="80">
        <f t="shared" si="2"/>
        <v>0.17259437049967272</v>
      </c>
      <c r="G12" s="163">
        <v>758</v>
      </c>
      <c r="H12" s="80">
        <f t="shared" si="3"/>
        <v>0.1690078037904125</v>
      </c>
      <c r="I12" s="163">
        <v>1078</v>
      </c>
      <c r="J12" s="80">
        <f t="shared" si="4"/>
        <v>0.18663434903047091</v>
      </c>
      <c r="K12" s="163">
        <v>1404</v>
      </c>
      <c r="L12" s="80">
        <f t="shared" si="5"/>
        <v>0.1771608832807571</v>
      </c>
      <c r="M12" s="163">
        <v>1043</v>
      </c>
      <c r="N12" s="160">
        <f t="shared" si="6"/>
        <v>0.21576334298717417</v>
      </c>
      <c r="O12" s="97"/>
      <c r="P12" s="94"/>
      <c r="Q12" s="94"/>
    </row>
    <row r="13" spans="1:18">
      <c r="A13" s="19"/>
      <c r="B13" s="78" t="s">
        <v>82</v>
      </c>
      <c r="C13" s="79">
        <f t="shared" si="1"/>
        <v>7069</v>
      </c>
      <c r="D13" s="80">
        <f t="shared" si="0"/>
        <v>0.21962965264400672</v>
      </c>
      <c r="E13" s="163">
        <v>2136</v>
      </c>
      <c r="F13" s="80">
        <f t="shared" si="2"/>
        <v>0.23303512982762384</v>
      </c>
      <c r="G13" s="163">
        <v>596</v>
      </c>
      <c r="H13" s="80">
        <f t="shared" si="3"/>
        <v>0.13288740245261985</v>
      </c>
      <c r="I13" s="163">
        <v>1339</v>
      </c>
      <c r="J13" s="80">
        <f t="shared" si="4"/>
        <v>0.23182132963988919</v>
      </c>
      <c r="K13" s="163">
        <v>1992</v>
      </c>
      <c r="L13" s="80">
        <f t="shared" si="5"/>
        <v>0.25135646687697161</v>
      </c>
      <c r="M13" s="163">
        <v>1006</v>
      </c>
      <c r="N13" s="160">
        <f t="shared" si="6"/>
        <v>0.20810922631361192</v>
      </c>
      <c r="O13" s="97"/>
      <c r="P13" s="94"/>
      <c r="Q13" s="94"/>
    </row>
    <row r="14" spans="1:18">
      <c r="A14" s="19"/>
      <c r="B14" s="167" t="s">
        <v>83</v>
      </c>
      <c r="C14" s="79">
        <f t="shared" si="1"/>
        <v>14073</v>
      </c>
      <c r="D14" s="168">
        <f t="shared" si="0"/>
        <v>0.43723979369912386</v>
      </c>
      <c r="E14" s="164">
        <v>3710</v>
      </c>
      <c r="F14" s="168">
        <f t="shared" si="2"/>
        <v>0.40475670957887844</v>
      </c>
      <c r="G14" s="164">
        <v>2727</v>
      </c>
      <c r="H14" s="168">
        <f t="shared" si="3"/>
        <v>0.60802675585284283</v>
      </c>
      <c r="I14" s="164">
        <v>2501</v>
      </c>
      <c r="J14" s="168">
        <f t="shared" si="4"/>
        <v>0.43299861495844877</v>
      </c>
      <c r="K14" s="164">
        <v>3057</v>
      </c>
      <c r="L14" s="168">
        <f t="shared" si="5"/>
        <v>0.38574132492113566</v>
      </c>
      <c r="M14" s="164">
        <v>2078</v>
      </c>
      <c r="N14" s="169">
        <f t="shared" si="6"/>
        <v>0.42987174182871329</v>
      </c>
      <c r="O14" s="97"/>
      <c r="P14" s="94"/>
      <c r="Q14" s="94"/>
    </row>
    <row r="15" spans="1:18" ht="15.75" thickBot="1">
      <c r="A15" s="19"/>
      <c r="B15" s="81" t="s">
        <v>19</v>
      </c>
      <c r="C15" s="82">
        <f>SUM(C10:C14)</f>
        <v>32186</v>
      </c>
      <c r="D15" s="76">
        <f t="shared" si="0"/>
        <v>1</v>
      </c>
      <c r="E15" s="75">
        <f>SUM(E10:E14)</f>
        <v>9166</v>
      </c>
      <c r="F15" s="76">
        <f t="shared" si="2"/>
        <v>1</v>
      </c>
      <c r="G15" s="75">
        <f>SUM(G10:G14)</f>
        <v>4485</v>
      </c>
      <c r="H15" s="76">
        <f t="shared" si="3"/>
        <v>1</v>
      </c>
      <c r="I15" s="75">
        <f>SUM(I10:I14)</f>
        <v>5776</v>
      </c>
      <c r="J15" s="76">
        <f t="shared" si="4"/>
        <v>1</v>
      </c>
      <c r="K15" s="75">
        <f>SUM(K10:K14)</f>
        <v>7925</v>
      </c>
      <c r="L15" s="76">
        <f t="shared" si="5"/>
        <v>1</v>
      </c>
      <c r="M15" s="75">
        <f>SUM(M10:M14)</f>
        <v>4834</v>
      </c>
      <c r="N15" s="161">
        <f t="shared" si="6"/>
        <v>1</v>
      </c>
      <c r="O15" s="94"/>
      <c r="P15" s="94"/>
      <c r="Q15" s="94"/>
    </row>
    <row r="16" spans="1:18" s="21" customFormat="1">
      <c r="A16" s="20"/>
      <c r="B16" s="22"/>
      <c r="C16" s="23"/>
      <c r="D16" s="24"/>
      <c r="E16" s="23"/>
      <c r="F16" s="24"/>
      <c r="G16" s="25"/>
      <c r="H16" s="31"/>
      <c r="I16" s="20"/>
      <c r="J16" s="19"/>
      <c r="K16" s="19"/>
      <c r="L16" s="19"/>
      <c r="M16" s="19"/>
      <c r="N16" s="19"/>
      <c r="O16" s="19"/>
      <c r="P16" s="19"/>
      <c r="Q16" s="19"/>
    </row>
    <row r="17" spans="1:22" ht="15.75" thickBot="1">
      <c r="A17"/>
      <c r="B17" s="124" t="s">
        <v>98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38"/>
      <c r="N17" s="19"/>
      <c r="O17" s="19"/>
      <c r="P17" s="19"/>
      <c r="Q17" s="19"/>
      <c r="R17" s="8" t="s">
        <v>84</v>
      </c>
    </row>
    <row r="18" spans="1:22">
      <c r="A18" s="38"/>
      <c r="B18" s="133"/>
      <c r="C18" s="220" t="s">
        <v>162</v>
      </c>
      <c r="D18" s="221"/>
      <c r="E18" s="220" t="s">
        <v>167</v>
      </c>
      <c r="F18" s="222"/>
      <c r="G18" s="222"/>
      <c r="H18" s="222"/>
      <c r="I18" s="222"/>
      <c r="J18" s="221"/>
      <c r="K18" s="220"/>
      <c r="L18" s="223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1:22">
      <c r="A19" s="38"/>
      <c r="B19" s="134" t="s">
        <v>76</v>
      </c>
      <c r="C19" s="203">
        <v>2020</v>
      </c>
      <c r="D19" s="204"/>
      <c r="E19" s="203">
        <v>2020</v>
      </c>
      <c r="F19" s="204"/>
      <c r="G19" s="203">
        <v>2021</v>
      </c>
      <c r="H19" s="204"/>
      <c r="I19" s="203" t="s">
        <v>153</v>
      </c>
      <c r="J19" s="204"/>
      <c r="K19" s="203" t="s">
        <v>52</v>
      </c>
      <c r="L19" s="205"/>
      <c r="M19" s="38"/>
      <c r="N19" s="38"/>
      <c r="O19" s="206"/>
      <c r="P19" s="206"/>
      <c r="Q19"/>
      <c r="R19"/>
      <c r="S19" s="38"/>
      <c r="T19"/>
    </row>
    <row r="20" spans="1:22" ht="15.75">
      <c r="A20" s="38"/>
      <c r="B20" s="135"/>
      <c r="C20" s="194" t="s">
        <v>67</v>
      </c>
      <c r="D20" s="136" t="s">
        <v>23</v>
      </c>
      <c r="E20" s="194" t="s">
        <v>67</v>
      </c>
      <c r="F20" s="136" t="s">
        <v>23</v>
      </c>
      <c r="G20" s="194" t="s">
        <v>67</v>
      </c>
      <c r="H20" s="136" t="s">
        <v>23</v>
      </c>
      <c r="I20" s="194" t="s">
        <v>67</v>
      </c>
      <c r="J20" s="136" t="s">
        <v>23</v>
      </c>
      <c r="K20" s="194" t="s">
        <v>67</v>
      </c>
      <c r="L20" s="137" t="s">
        <v>23</v>
      </c>
      <c r="M20" s="38"/>
      <c r="N20"/>
      <c r="O20" s="127"/>
      <c r="P20"/>
      <c r="Q20"/>
      <c r="R20"/>
      <c r="S20" s="38"/>
      <c r="T20"/>
    </row>
    <row r="21" spans="1:22" ht="15.75">
      <c r="A21" s="38"/>
      <c r="B21" s="195" t="s">
        <v>77</v>
      </c>
      <c r="C21" s="163">
        <v>947</v>
      </c>
      <c r="D21" s="143">
        <f>C21/C28</f>
        <v>2.8755351774815533E-2</v>
      </c>
      <c r="E21" s="163">
        <v>807</v>
      </c>
      <c r="F21" s="143">
        <f>E21/E28</f>
        <v>2.8225665419187855E-2</v>
      </c>
      <c r="G21" s="163">
        <v>872</v>
      </c>
      <c r="H21" s="143">
        <f>G21/G28</f>
        <v>2.7092524700180202E-2</v>
      </c>
      <c r="I21" s="138">
        <f t="shared" ref="I21:I26" si="7">G21-E21</f>
        <v>65</v>
      </c>
      <c r="J21" s="144">
        <f t="shared" ref="J21:J27" si="8">I21/E21</f>
        <v>8.0545229244114003E-2</v>
      </c>
      <c r="K21" s="138">
        <f>G21-C21</f>
        <v>-75</v>
      </c>
      <c r="L21" s="144">
        <f t="shared" ref="L21:L27" si="9">K21/G21</f>
        <v>-8.6009174311926603E-2</v>
      </c>
      <c r="M21" s="38"/>
      <c r="N21"/>
      <c r="O21" s="128"/>
      <c r="P21"/>
      <c r="Q21"/>
      <c r="R21"/>
      <c r="S21" s="38"/>
      <c r="T21"/>
    </row>
    <row r="22" spans="1:22" ht="15.75">
      <c r="A22" s="38"/>
      <c r="B22" s="195" t="s">
        <v>154</v>
      </c>
      <c r="C22" s="164">
        <v>5124</v>
      </c>
      <c r="D22" s="143">
        <f>C22/C28</f>
        <v>0.1555886193180093</v>
      </c>
      <c r="E22" s="164">
        <v>6850</v>
      </c>
      <c r="F22" s="143">
        <f>E22/E28</f>
        <v>0.23958588366968628</v>
      </c>
      <c r="G22" s="164">
        <v>4307</v>
      </c>
      <c r="H22" s="143">
        <f>G22/G28</f>
        <v>0.1338159448207295</v>
      </c>
      <c r="I22" s="138">
        <f t="shared" si="7"/>
        <v>-2543</v>
      </c>
      <c r="J22" s="144">
        <f t="shared" si="8"/>
        <v>-0.37124087591240879</v>
      </c>
      <c r="K22" s="138">
        <f t="shared" ref="K22:K28" si="10">G22-C22</f>
        <v>-817</v>
      </c>
      <c r="L22" s="144">
        <f t="shared" si="9"/>
        <v>-0.18969120037148826</v>
      </c>
      <c r="M22" s="38"/>
      <c r="N22"/>
      <c r="O22" s="128"/>
      <c r="P22"/>
      <c r="Q22"/>
      <c r="R22"/>
      <c r="S22" s="38"/>
      <c r="T22"/>
    </row>
    <row r="23" spans="1:22" ht="15.75">
      <c r="A23" s="38"/>
      <c r="B23" s="196" t="s">
        <v>155</v>
      </c>
      <c r="C23" s="165">
        <f t="shared" ref="C23" si="11">SUM(C21:C22)</f>
        <v>6071</v>
      </c>
      <c r="D23" s="145">
        <f>C23/C28</f>
        <v>0.18434397109282483</v>
      </c>
      <c r="E23" s="165">
        <f t="shared" ref="E23" si="12">SUM(E21:E22)</f>
        <v>7657</v>
      </c>
      <c r="F23" s="145">
        <f>E23/E28</f>
        <v>0.26781154908887411</v>
      </c>
      <c r="G23" s="165">
        <f t="shared" ref="G23" si="13">SUM(G21:G22)</f>
        <v>5179</v>
      </c>
      <c r="H23" s="145">
        <f>G23/G28</f>
        <v>0.1609084695209097</v>
      </c>
      <c r="I23" s="141">
        <f t="shared" si="7"/>
        <v>-2478</v>
      </c>
      <c r="J23" s="146">
        <f t="shared" si="8"/>
        <v>-0.32362544077314875</v>
      </c>
      <c r="K23" s="141">
        <f t="shared" si="10"/>
        <v>-892</v>
      </c>
      <c r="L23" s="146">
        <f t="shared" si="9"/>
        <v>-0.17223402201197141</v>
      </c>
      <c r="M23" s="38"/>
      <c r="N23"/>
      <c r="O23" s="128"/>
      <c r="P23"/>
      <c r="Q23"/>
      <c r="R23"/>
      <c r="S23" s="38"/>
      <c r="T23"/>
    </row>
    <row r="24" spans="1:22" ht="15.75">
      <c r="A24" s="38"/>
      <c r="B24" s="195" t="s">
        <v>156</v>
      </c>
      <c r="C24" s="164">
        <v>6006</v>
      </c>
      <c r="D24" s="143">
        <f>C24/C28</f>
        <v>0.18237026690553548</v>
      </c>
      <c r="E24" s="164">
        <v>11730</v>
      </c>
      <c r="F24" s="143">
        <f>E24/E28</f>
        <v>0.41026896575845545</v>
      </c>
      <c r="G24" s="164">
        <v>5865</v>
      </c>
      <c r="H24" s="143">
        <f>G24/G28</f>
        <v>0.18222208413595972</v>
      </c>
      <c r="I24" s="138">
        <f t="shared" si="7"/>
        <v>-5865</v>
      </c>
      <c r="J24" s="144">
        <f t="shared" si="8"/>
        <v>-0.5</v>
      </c>
      <c r="K24" s="138">
        <f t="shared" si="10"/>
        <v>-141</v>
      </c>
      <c r="L24" s="144">
        <f t="shared" si="9"/>
        <v>-2.4040920716112531E-2</v>
      </c>
      <c r="M24" s="38"/>
      <c r="N24"/>
      <c r="O24" s="127"/>
      <c r="P24"/>
      <c r="Q24" s="139"/>
      <c r="R24"/>
      <c r="S24" s="38"/>
      <c r="T24"/>
    </row>
    <row r="25" spans="1:22" ht="15.75">
      <c r="A25" s="38"/>
      <c r="B25" s="195" t="s">
        <v>157</v>
      </c>
      <c r="C25" s="164">
        <v>7059</v>
      </c>
      <c r="D25" s="143">
        <f>C25/C28</f>
        <v>0.21434427473962286</v>
      </c>
      <c r="E25" s="164">
        <v>5589</v>
      </c>
      <c r="F25" s="143">
        <f>E25/E28</f>
        <v>0.195481095449617</v>
      </c>
      <c r="G25" s="164">
        <v>7069</v>
      </c>
      <c r="H25" s="143">
        <f>G25/G28</f>
        <v>0.21962965264400672</v>
      </c>
      <c r="I25" s="138">
        <f t="shared" si="7"/>
        <v>1480</v>
      </c>
      <c r="J25" s="144">
        <f t="shared" si="8"/>
        <v>0.26480586867060296</v>
      </c>
      <c r="K25" s="138">
        <f t="shared" si="10"/>
        <v>10</v>
      </c>
      <c r="L25" s="144">
        <f t="shared" si="9"/>
        <v>1.4146272457207527E-3</v>
      </c>
      <c r="M25" s="38"/>
      <c r="N25"/>
      <c r="O25" s="127"/>
      <c r="P25"/>
      <c r="Q25" s="139"/>
      <c r="R25"/>
      <c r="S25" s="38"/>
      <c r="T25" s="140"/>
    </row>
    <row r="26" spans="1:22" ht="15.75">
      <c r="A26" s="38"/>
      <c r="B26" s="197" t="s">
        <v>158</v>
      </c>
      <c r="C26" s="165">
        <v>13797</v>
      </c>
      <c r="D26" s="145">
        <f>C26/C28</f>
        <v>0.4189414872620168</v>
      </c>
      <c r="E26" s="165">
        <v>3615</v>
      </c>
      <c r="F26" s="145">
        <f>E26/E28</f>
        <v>0.12643838970305341</v>
      </c>
      <c r="G26" s="165">
        <v>14073</v>
      </c>
      <c r="H26" s="145">
        <f>G26/G28</f>
        <v>0.43723979369912386</v>
      </c>
      <c r="I26" s="141">
        <f t="shared" si="7"/>
        <v>10458</v>
      </c>
      <c r="J26" s="146">
        <f t="shared" si="8"/>
        <v>2.8929460580912862</v>
      </c>
      <c r="K26" s="141">
        <f t="shared" si="10"/>
        <v>276</v>
      </c>
      <c r="L26" s="146">
        <f t="shared" si="9"/>
        <v>1.9612023022809635E-2</v>
      </c>
      <c r="M26" s="139"/>
      <c r="N26"/>
      <c r="O26" s="127"/>
      <c r="P26"/>
      <c r="Q26" s="139"/>
      <c r="R26"/>
      <c r="S26" s="139"/>
      <c r="T26" s="142"/>
    </row>
    <row r="27" spans="1:22" ht="15.75">
      <c r="A27" s="38"/>
      <c r="B27" s="197" t="s">
        <v>159</v>
      </c>
      <c r="C27" s="170">
        <f t="shared" ref="C27" si="14">C25+C26</f>
        <v>20856</v>
      </c>
      <c r="D27" s="145">
        <f>C27/C28</f>
        <v>0.63328576200163966</v>
      </c>
      <c r="E27" s="170">
        <f t="shared" ref="E27" si="15">E25+E26</f>
        <v>9204</v>
      </c>
      <c r="F27" s="145">
        <f>E27/E28</f>
        <v>0.32191948515267044</v>
      </c>
      <c r="G27" s="170">
        <f t="shared" ref="G27" si="16">G25+G26</f>
        <v>21142</v>
      </c>
      <c r="H27" s="145">
        <f>G27/G28</f>
        <v>0.6568694463431306</v>
      </c>
      <c r="I27" s="141">
        <f>SUM(I25,I26)</f>
        <v>11938</v>
      </c>
      <c r="J27" s="146">
        <f t="shared" si="8"/>
        <v>1.2970447631464581</v>
      </c>
      <c r="K27" s="162">
        <f t="shared" ref="K27" si="17">K25+K26</f>
        <v>286</v>
      </c>
      <c r="L27" s="146">
        <f t="shared" si="9"/>
        <v>1.3527575442247659E-2</v>
      </c>
      <c r="M27" s="139"/>
      <c r="N27" s="139"/>
      <c r="O27"/>
      <c r="P27"/>
      <c r="Q27"/>
      <c r="R27"/>
      <c r="S27" s="139"/>
      <c r="T27" s="142"/>
    </row>
    <row r="28" spans="1:22" ht="16.5" thickBot="1">
      <c r="A28" s="38"/>
      <c r="B28" s="181" t="s">
        <v>160</v>
      </c>
      <c r="C28" s="199">
        <f t="shared" ref="C28" si="18">C21+C22+C24+C25+C26</f>
        <v>32933</v>
      </c>
      <c r="D28" s="182">
        <f>C28/C28</f>
        <v>1</v>
      </c>
      <c r="E28" s="199">
        <f t="shared" ref="E28" si="19">E21+E22+E24+E25+E26</f>
        <v>28591</v>
      </c>
      <c r="F28" s="182">
        <f>E28/E28</f>
        <v>1</v>
      </c>
      <c r="G28" s="199">
        <f>G21+G22+G24+G25+G26</f>
        <v>32186</v>
      </c>
      <c r="H28" s="182">
        <v>1</v>
      </c>
      <c r="I28" s="183">
        <f>SUM(I21,I22,I24,I27)</f>
        <v>3595</v>
      </c>
      <c r="J28" s="184">
        <f>I28/E28</f>
        <v>0.12573886887482075</v>
      </c>
      <c r="K28" s="200">
        <f t="shared" si="10"/>
        <v>-747</v>
      </c>
      <c r="L28" s="185">
        <f>K28/G28</f>
        <v>-2.3208848567700242E-2</v>
      </c>
      <c r="M28" s="38"/>
      <c r="N28" s="38"/>
      <c r="O28" s="38"/>
      <c r="P28" s="38"/>
      <c r="Q28" s="38"/>
      <c r="R28" s="38"/>
      <c r="S28" s="38"/>
      <c r="T28"/>
    </row>
    <row r="29" spans="1:22">
      <c r="A29"/>
      <c r="B29" s="124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38"/>
      <c r="N29" s="19"/>
      <c r="O29" s="19"/>
      <c r="P29" s="19"/>
      <c r="Q29" s="19"/>
    </row>
    <row r="30" spans="1:22" ht="4.5" customHeight="1">
      <c r="A30"/>
      <c r="B30" s="124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38"/>
      <c r="N30" s="19"/>
      <c r="O30" s="19"/>
      <c r="P30" s="19"/>
      <c r="Q30" s="19"/>
    </row>
    <row r="31" spans="1:22" hidden="1">
      <c r="A31"/>
      <c r="B31" s="124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38"/>
      <c r="N31" s="19"/>
      <c r="O31" s="19"/>
      <c r="P31" s="19"/>
      <c r="Q31" s="19"/>
    </row>
    <row r="32" spans="1:22">
      <c r="A32" s="85" t="s">
        <v>102</v>
      </c>
      <c r="B32" s="126"/>
      <c r="C32" s="86"/>
      <c r="D32" s="86"/>
      <c r="E32" s="86"/>
      <c r="F32" s="86"/>
      <c r="G32" s="86"/>
      <c r="H32" s="87"/>
      <c r="I32" s="86"/>
      <c r="J32" s="86"/>
      <c r="K32" s="86"/>
      <c r="L32" s="19"/>
      <c r="M32" s="19"/>
      <c r="N32" s="19"/>
      <c r="O32" s="19"/>
      <c r="P32" s="88"/>
      <c r="Q32" s="88"/>
      <c r="R32" s="26"/>
    </row>
    <row r="33" spans="1:18" ht="15.75" thickBot="1">
      <c r="A33" s="89"/>
      <c r="B33" s="20"/>
      <c r="C33" s="89"/>
      <c r="D33" s="89"/>
      <c r="E33" s="89"/>
      <c r="F33" s="89"/>
      <c r="G33" s="89"/>
      <c r="H33" s="90"/>
      <c r="I33" s="89"/>
      <c r="J33" s="86"/>
      <c r="K33" s="86"/>
      <c r="L33" s="19"/>
      <c r="M33" s="19"/>
      <c r="N33" s="19"/>
      <c r="O33" s="19"/>
      <c r="P33" s="88"/>
      <c r="Q33" s="88"/>
      <c r="R33" s="26"/>
    </row>
    <row r="34" spans="1:18">
      <c r="A34" s="20"/>
      <c r="B34" s="67"/>
      <c r="C34" s="212" t="s">
        <v>96</v>
      </c>
      <c r="D34" s="213"/>
      <c r="E34" s="213"/>
      <c r="F34" s="213"/>
      <c r="G34" s="213"/>
      <c r="H34" s="214"/>
      <c r="I34" s="20"/>
      <c r="J34" s="19"/>
      <c r="K34" s="19"/>
      <c r="L34" s="19"/>
      <c r="M34" s="19"/>
      <c r="N34" s="19"/>
      <c r="O34" s="19"/>
      <c r="P34" s="19"/>
      <c r="Q34" s="19"/>
      <c r="R34" s="101" t="s">
        <v>85</v>
      </c>
    </row>
    <row r="35" spans="1:18">
      <c r="A35" s="20"/>
      <c r="B35" s="68" t="s">
        <v>33</v>
      </c>
      <c r="C35" s="207" t="s">
        <v>161</v>
      </c>
      <c r="D35" s="208"/>
      <c r="E35" s="207" t="s">
        <v>166</v>
      </c>
      <c r="F35" s="208"/>
      <c r="G35" s="209" t="s">
        <v>52</v>
      </c>
      <c r="H35" s="210"/>
      <c r="I35" s="20"/>
      <c r="J35" s="19"/>
      <c r="L35" s="19"/>
      <c r="M35" s="19"/>
      <c r="N35" s="19"/>
      <c r="O35" s="19"/>
      <c r="P35" s="19"/>
      <c r="Q35" s="19"/>
    </row>
    <row r="36" spans="1:18">
      <c r="A36" s="20"/>
      <c r="B36" s="69"/>
      <c r="C36" s="66" t="s">
        <v>34</v>
      </c>
      <c r="D36" s="91" t="s">
        <v>23</v>
      </c>
      <c r="E36" s="66" t="s">
        <v>34</v>
      </c>
      <c r="F36" s="91" t="s">
        <v>23</v>
      </c>
      <c r="G36" s="66" t="s">
        <v>34</v>
      </c>
      <c r="H36" s="70" t="s">
        <v>23</v>
      </c>
      <c r="I36" s="20"/>
      <c r="J36" s="19"/>
      <c r="K36" s="19"/>
      <c r="L36" s="19"/>
      <c r="M36" s="19"/>
      <c r="N36" s="19"/>
      <c r="O36" s="19"/>
      <c r="P36" s="19"/>
      <c r="Q36" s="19"/>
    </row>
    <row r="37" spans="1:18">
      <c r="A37" s="20"/>
      <c r="B37" s="69" t="s">
        <v>15</v>
      </c>
      <c r="C37" s="166">
        <v>3584</v>
      </c>
      <c r="D37" s="50">
        <f>C37/C42</f>
        <v>0.25976661593099948</v>
      </c>
      <c r="E37" s="166">
        <v>3710</v>
      </c>
      <c r="F37" s="50">
        <f>E37/E42</f>
        <v>0.26362538193704255</v>
      </c>
      <c r="G37" s="51">
        <f>E37-C37</f>
        <v>126</v>
      </c>
      <c r="H37" s="125">
        <f>G37/C37</f>
        <v>3.515625E-2</v>
      </c>
      <c r="I37" s="20"/>
      <c r="J37" s="19"/>
      <c r="K37" s="19"/>
      <c r="L37" s="19"/>
      <c r="M37" s="19"/>
      <c r="N37" s="19"/>
      <c r="O37" s="19"/>
      <c r="P37" s="19"/>
      <c r="Q37" s="19"/>
    </row>
    <row r="38" spans="1:18">
      <c r="A38" s="20"/>
      <c r="B38" s="69" t="s">
        <v>50</v>
      </c>
      <c r="C38" s="166">
        <v>2435</v>
      </c>
      <c r="D38" s="50">
        <f>C38/C42</f>
        <v>0.17648764224106689</v>
      </c>
      <c r="E38" s="166">
        <v>2501</v>
      </c>
      <c r="F38" s="50">
        <f>E38/E42</f>
        <v>0.17771619413060472</v>
      </c>
      <c r="G38" s="51">
        <f t="shared" ref="G38:G42" si="20">E38-C38</f>
        <v>66</v>
      </c>
      <c r="H38" s="125">
        <f t="shared" ref="H38:H42" si="21">G38/C38</f>
        <v>2.7104722792607804E-2</v>
      </c>
      <c r="I38" s="20"/>
      <c r="J38" s="19"/>
      <c r="K38" s="19"/>
      <c r="L38" s="19"/>
      <c r="M38" s="19"/>
      <c r="N38" s="92"/>
      <c r="O38" s="19"/>
      <c r="P38" s="19"/>
      <c r="Q38" s="19"/>
    </row>
    <row r="39" spans="1:18">
      <c r="A39" s="20"/>
      <c r="B39" s="69" t="s">
        <v>16</v>
      </c>
      <c r="C39" s="166">
        <v>2776</v>
      </c>
      <c r="D39" s="50">
        <f>C39/C42</f>
        <v>0.20120316010726969</v>
      </c>
      <c r="E39" s="166">
        <v>2727</v>
      </c>
      <c r="F39" s="50">
        <f>E39/E42</f>
        <v>0.19377531443189086</v>
      </c>
      <c r="G39" s="51">
        <f t="shared" si="20"/>
        <v>-49</v>
      </c>
      <c r="H39" s="125">
        <f t="shared" si="21"/>
        <v>-1.7651296829971182E-2</v>
      </c>
      <c r="I39" s="20"/>
      <c r="J39" s="19"/>
      <c r="K39" s="19"/>
      <c r="L39" s="19"/>
      <c r="M39" s="19"/>
      <c r="N39" s="92"/>
      <c r="O39" s="19"/>
      <c r="P39" s="19"/>
      <c r="Q39" s="19"/>
    </row>
    <row r="40" spans="1:18">
      <c r="A40" s="20"/>
      <c r="B40" s="69" t="s">
        <v>17</v>
      </c>
      <c r="C40" s="166">
        <v>2978</v>
      </c>
      <c r="D40" s="50">
        <f>C40/C42</f>
        <v>0.21584402406320213</v>
      </c>
      <c r="E40" s="166">
        <v>3057</v>
      </c>
      <c r="F40" s="50">
        <f>E40/E42</f>
        <v>0.21722447239394585</v>
      </c>
      <c r="G40" s="51">
        <f t="shared" si="20"/>
        <v>79</v>
      </c>
      <c r="H40" s="125">
        <f t="shared" si="21"/>
        <v>2.6527871054398924E-2</v>
      </c>
      <c r="I40" s="20"/>
      <c r="J40" s="19"/>
      <c r="K40" s="19"/>
      <c r="L40" s="19"/>
      <c r="M40" s="19"/>
      <c r="N40" s="19"/>
      <c r="O40" s="19"/>
      <c r="P40" s="19"/>
      <c r="Q40" s="19"/>
    </row>
    <row r="41" spans="1:18">
      <c r="A41" s="20"/>
      <c r="B41" s="69" t="s">
        <v>18</v>
      </c>
      <c r="C41" s="166">
        <v>2024</v>
      </c>
      <c r="D41" s="50">
        <f>C41/C42</f>
        <v>0.14669855765746176</v>
      </c>
      <c r="E41" s="166">
        <v>2078</v>
      </c>
      <c r="F41" s="50">
        <f>E41/E42</f>
        <v>0.14765863710651603</v>
      </c>
      <c r="G41" s="51">
        <f t="shared" si="20"/>
        <v>54</v>
      </c>
      <c r="H41" s="125">
        <f t="shared" si="21"/>
        <v>2.66798418972332E-2</v>
      </c>
      <c r="I41" s="20"/>
      <c r="J41" s="19"/>
      <c r="K41" s="19"/>
      <c r="L41" s="19"/>
      <c r="M41" s="19"/>
      <c r="N41" s="19"/>
      <c r="O41" s="19"/>
      <c r="P41" s="19"/>
      <c r="Q41" s="19"/>
    </row>
    <row r="42" spans="1:18" ht="15.75" thickBot="1">
      <c r="A42" s="20"/>
      <c r="B42" s="71" t="s">
        <v>14</v>
      </c>
      <c r="C42" s="72">
        <f>SUM(C37:C41)</f>
        <v>13797</v>
      </c>
      <c r="D42" s="131">
        <f>C42/C42</f>
        <v>1</v>
      </c>
      <c r="E42" s="72">
        <f>SUM(E37:E41)</f>
        <v>14073</v>
      </c>
      <c r="F42" s="131">
        <f>E42/E42</f>
        <v>1</v>
      </c>
      <c r="G42" s="132">
        <f t="shared" si="20"/>
        <v>276</v>
      </c>
      <c r="H42" s="198">
        <f t="shared" si="21"/>
        <v>2.0004348771472058E-2</v>
      </c>
      <c r="I42" s="20"/>
      <c r="J42" s="19"/>
      <c r="K42" s="19"/>
      <c r="L42" s="19"/>
      <c r="M42" s="19"/>
      <c r="N42" s="19"/>
      <c r="O42" s="19"/>
      <c r="P42" s="19"/>
      <c r="Q42" s="19" t="s">
        <v>72</v>
      </c>
    </row>
  </sheetData>
  <mergeCells count="21">
    <mergeCell ref="O19:P19"/>
    <mergeCell ref="C18:D18"/>
    <mergeCell ref="E18:J18"/>
    <mergeCell ref="K18:L18"/>
    <mergeCell ref="C19:D19"/>
    <mergeCell ref="E19:F19"/>
    <mergeCell ref="G19:H19"/>
    <mergeCell ref="I19:J19"/>
    <mergeCell ref="K19:L19"/>
    <mergeCell ref="E35:F35"/>
    <mergeCell ref="C35:D35"/>
    <mergeCell ref="G35:H35"/>
    <mergeCell ref="A2:Q2"/>
    <mergeCell ref="C34:H34"/>
    <mergeCell ref="B7:N7"/>
    <mergeCell ref="C8:D8"/>
    <mergeCell ref="E8:F8"/>
    <mergeCell ref="I8:J8"/>
    <mergeCell ref="G8:H8"/>
    <mergeCell ref="K8:L8"/>
    <mergeCell ref="M8:N8"/>
  </mergeCells>
  <phoneticPr fontId="0" type="noConversion"/>
  <pageMargins left="0.16" right="0.2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21"/>
  <sheetViews>
    <sheetView tabSelected="1" zoomScaleNormal="100" workbookViewId="0">
      <selection activeCell="G27" sqref="G27"/>
    </sheetView>
  </sheetViews>
  <sheetFormatPr defaultRowHeight="15"/>
  <cols>
    <col min="1" max="1" width="3" style="43" customWidth="1"/>
    <col min="2" max="2" width="46.140625" style="8" customWidth="1"/>
    <col min="3" max="3" width="8.5703125" style="8" customWidth="1"/>
    <col min="4" max="4" width="7.42578125" style="8" customWidth="1"/>
    <col min="5" max="5" width="4.5703125" style="8" customWidth="1"/>
    <col min="6" max="6" width="5.85546875" style="44" customWidth="1"/>
    <col min="7" max="7" width="7.7109375" style="8" customWidth="1"/>
    <col min="8" max="8" width="7.140625" style="8" customWidth="1"/>
    <col min="9" max="9" width="4.28515625" style="8" customWidth="1"/>
    <col min="10" max="10" width="6.5703125" style="44" customWidth="1"/>
    <col min="11" max="11" width="7.85546875" style="8" customWidth="1"/>
    <col min="12" max="12" width="7" style="8" customWidth="1"/>
    <col min="13" max="13" width="4.5703125" style="8" customWidth="1"/>
    <col min="14" max="14" width="6.5703125" style="44" customWidth="1"/>
    <col min="15" max="15" width="8.5703125" style="8" customWidth="1"/>
    <col min="16" max="16" width="7.7109375" style="8" customWidth="1"/>
    <col min="17" max="17" width="4.140625" style="8" customWidth="1"/>
    <col min="18" max="18" width="6" style="44" customWidth="1"/>
    <col min="19" max="20" width="7.7109375" style="8" customWidth="1"/>
    <col min="21" max="21" width="4" style="8" customWidth="1"/>
    <col min="22" max="22" width="6.42578125" style="43" customWidth="1"/>
    <col min="23" max="23" width="7.28515625" style="8" customWidth="1"/>
    <col min="24" max="24" width="7.42578125" style="8" customWidth="1"/>
    <col min="25" max="25" width="4.85546875" style="8" customWidth="1"/>
    <col min="26" max="26" width="6.5703125" style="8" customWidth="1"/>
    <col min="27" max="27" width="9.7109375" style="8" bestFit="1" customWidth="1"/>
  </cols>
  <sheetData>
    <row r="3" spans="1:27">
      <c r="A3" s="231" t="s">
        <v>95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</row>
    <row r="4" spans="1:27" ht="9.75" customHeight="1">
      <c r="B4" s="98"/>
    </row>
    <row r="5" spans="1:27" s="11" customFormat="1">
      <c r="A5" s="228" t="s">
        <v>103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9"/>
      <c r="X5" s="9"/>
      <c r="Y5" s="9"/>
      <c r="Z5" s="9"/>
      <c r="AA5" s="10"/>
    </row>
    <row r="6" spans="1:27" s="11" customFormat="1" ht="9.75" customHeight="1" thickBot="1">
      <c r="A6" s="12" t="s">
        <v>97</v>
      </c>
      <c r="B6" s="9"/>
      <c r="C6" s="9"/>
      <c r="D6" s="9"/>
      <c r="E6" s="12"/>
      <c r="F6" s="12"/>
      <c r="G6" s="9"/>
      <c r="H6" s="9"/>
      <c r="I6" s="12"/>
      <c r="J6" s="12"/>
      <c r="K6" s="9"/>
      <c r="L6" s="9"/>
      <c r="M6" s="12"/>
      <c r="N6" s="12"/>
      <c r="O6" s="9"/>
      <c r="P6" s="9"/>
      <c r="Q6" s="12"/>
      <c r="R6" s="12"/>
      <c r="S6" s="9"/>
      <c r="T6" s="9"/>
      <c r="U6" s="9"/>
      <c r="V6" s="9"/>
      <c r="W6" s="9"/>
      <c r="X6" s="9"/>
      <c r="Y6" s="9"/>
      <c r="Z6" s="9"/>
      <c r="AA6" s="10"/>
    </row>
    <row r="7" spans="1:27" s="11" customFormat="1">
      <c r="A7" s="106"/>
      <c r="B7" s="107" t="s">
        <v>44</v>
      </c>
      <c r="C7" s="229" t="s">
        <v>20</v>
      </c>
      <c r="D7" s="229"/>
      <c r="E7" s="229"/>
      <c r="F7" s="229"/>
      <c r="G7" s="230" t="s">
        <v>51</v>
      </c>
      <c r="H7" s="230"/>
      <c r="I7" s="230"/>
      <c r="J7" s="230"/>
      <c r="K7" s="230" t="s">
        <v>16</v>
      </c>
      <c r="L7" s="230"/>
      <c r="M7" s="230"/>
      <c r="N7" s="230"/>
      <c r="O7" s="229" t="s">
        <v>73</v>
      </c>
      <c r="P7" s="229"/>
      <c r="Q7" s="229"/>
      <c r="R7" s="229"/>
      <c r="S7" s="226" t="s">
        <v>21</v>
      </c>
      <c r="T7" s="226"/>
      <c r="U7" s="226"/>
      <c r="V7" s="226"/>
      <c r="W7" s="226" t="s">
        <v>74</v>
      </c>
      <c r="X7" s="226"/>
      <c r="Y7" s="226"/>
      <c r="Z7" s="227"/>
      <c r="AA7" s="10"/>
    </row>
    <row r="8" spans="1:27" s="11" customFormat="1">
      <c r="A8" s="108"/>
      <c r="B8" s="55" t="s">
        <v>45</v>
      </c>
      <c r="C8" s="157" t="s">
        <v>163</v>
      </c>
      <c r="D8" s="157" t="s">
        <v>169</v>
      </c>
      <c r="E8" s="224" t="s">
        <v>48</v>
      </c>
      <c r="F8" s="224"/>
      <c r="G8" s="157" t="s">
        <v>163</v>
      </c>
      <c r="H8" s="157" t="s">
        <v>169</v>
      </c>
      <c r="I8" s="224" t="s">
        <v>48</v>
      </c>
      <c r="J8" s="224"/>
      <c r="K8" s="157" t="s">
        <v>163</v>
      </c>
      <c r="L8" s="157" t="s">
        <v>169</v>
      </c>
      <c r="M8" s="224" t="s">
        <v>48</v>
      </c>
      <c r="N8" s="224"/>
      <c r="O8" s="157" t="s">
        <v>163</v>
      </c>
      <c r="P8" s="157" t="s">
        <v>169</v>
      </c>
      <c r="Q8" s="224" t="s">
        <v>48</v>
      </c>
      <c r="R8" s="224"/>
      <c r="S8" s="157" t="s">
        <v>163</v>
      </c>
      <c r="T8" s="157" t="s">
        <v>169</v>
      </c>
      <c r="U8" s="224" t="s">
        <v>48</v>
      </c>
      <c r="V8" s="224"/>
      <c r="W8" s="157" t="s">
        <v>163</v>
      </c>
      <c r="X8" s="157" t="s">
        <v>169</v>
      </c>
      <c r="Y8" s="224" t="s">
        <v>48</v>
      </c>
      <c r="Z8" s="225"/>
      <c r="AA8" s="10"/>
    </row>
    <row r="9" spans="1:27" s="11" customFormat="1">
      <c r="A9" s="109">
        <v>1</v>
      </c>
      <c r="B9" s="121" t="s">
        <v>86</v>
      </c>
      <c r="C9" s="77">
        <v>235</v>
      </c>
      <c r="D9" s="77">
        <v>251</v>
      </c>
      <c r="E9" s="155">
        <f t="shared" ref="E9:E19" si="0">D9-C9</f>
        <v>16</v>
      </c>
      <c r="F9" s="156">
        <f>E9/C9</f>
        <v>6.8085106382978725E-2</v>
      </c>
      <c r="G9" s="77">
        <v>56</v>
      </c>
      <c r="H9" s="77">
        <v>58</v>
      </c>
      <c r="I9" s="155">
        <f t="shared" ref="I9:I20" si="1">H9-G9</f>
        <v>2</v>
      </c>
      <c r="J9" s="156">
        <f>I9/G9</f>
        <v>3.5714285714285712E-2</v>
      </c>
      <c r="K9" s="77">
        <v>19</v>
      </c>
      <c r="L9" s="77">
        <v>18</v>
      </c>
      <c r="M9" s="155">
        <f t="shared" ref="M9:M19" si="2">L9-K9</f>
        <v>-1</v>
      </c>
      <c r="N9" s="156">
        <f t="shared" ref="N9:N19" si="3">M9/K9</f>
        <v>-5.2631578947368418E-2</v>
      </c>
      <c r="O9" s="77">
        <v>142</v>
      </c>
      <c r="P9" s="77">
        <v>152</v>
      </c>
      <c r="Q9" s="155">
        <f t="shared" ref="Q9:Q20" si="4">P9-O9</f>
        <v>10</v>
      </c>
      <c r="R9" s="156">
        <f>Q9/O9</f>
        <v>7.0422535211267609E-2</v>
      </c>
      <c r="S9" s="77">
        <v>54</v>
      </c>
      <c r="T9" s="77">
        <v>56</v>
      </c>
      <c r="U9" s="155">
        <f t="shared" ref="U9:U20" si="5">T9-S9</f>
        <v>2</v>
      </c>
      <c r="V9" s="156">
        <f>U9/S9</f>
        <v>3.7037037037037035E-2</v>
      </c>
      <c r="W9" s="154">
        <f>C9+G9+K9+O9+S9</f>
        <v>506</v>
      </c>
      <c r="X9" s="154">
        <f>D9+H9+L9+P9+T9</f>
        <v>535</v>
      </c>
      <c r="Y9" s="172">
        <f>X9-W9</f>
        <v>29</v>
      </c>
      <c r="Z9" s="173">
        <f>Y9/W9</f>
        <v>5.731225296442688E-2</v>
      </c>
      <c r="AA9" s="10"/>
    </row>
    <row r="10" spans="1:27" s="11" customFormat="1">
      <c r="A10" s="109">
        <v>2</v>
      </c>
      <c r="B10" s="122" t="s">
        <v>87</v>
      </c>
      <c r="C10" s="77">
        <v>429</v>
      </c>
      <c r="D10" s="77">
        <v>440</v>
      </c>
      <c r="E10" s="155">
        <f t="shared" si="0"/>
        <v>11</v>
      </c>
      <c r="F10" s="156">
        <f t="shared" ref="F10:F19" si="6">E10/C10</f>
        <v>2.564102564102564E-2</v>
      </c>
      <c r="G10" s="77">
        <v>128</v>
      </c>
      <c r="H10" s="77">
        <v>132</v>
      </c>
      <c r="I10" s="155">
        <f t="shared" si="1"/>
        <v>4</v>
      </c>
      <c r="J10" s="156">
        <f t="shared" ref="J10:J20" si="7">I10/G10</f>
        <v>3.125E-2</v>
      </c>
      <c r="K10" s="77">
        <v>33</v>
      </c>
      <c r="L10" s="77">
        <v>33</v>
      </c>
      <c r="M10" s="155">
        <f t="shared" si="2"/>
        <v>0</v>
      </c>
      <c r="N10" s="156">
        <f t="shared" si="3"/>
        <v>0</v>
      </c>
      <c r="O10" s="77">
        <v>272</v>
      </c>
      <c r="P10" s="77">
        <v>285</v>
      </c>
      <c r="Q10" s="155">
        <f t="shared" si="4"/>
        <v>13</v>
      </c>
      <c r="R10" s="156">
        <f t="shared" ref="R10:R20" si="8">Q10/O10</f>
        <v>4.779411764705882E-2</v>
      </c>
      <c r="S10" s="77">
        <v>74</v>
      </c>
      <c r="T10" s="77">
        <v>76</v>
      </c>
      <c r="U10" s="155">
        <f t="shared" si="5"/>
        <v>2</v>
      </c>
      <c r="V10" s="156">
        <f t="shared" ref="V10:V20" si="9">U10/S10</f>
        <v>2.7027027027027029E-2</v>
      </c>
      <c r="W10" s="154">
        <f t="shared" ref="W10:W19" si="10">C10+G10+K10+O10+S10</f>
        <v>936</v>
      </c>
      <c r="X10" s="154">
        <f t="shared" ref="X10:X19" si="11">D10+H10+L10+P10+T10</f>
        <v>966</v>
      </c>
      <c r="Y10" s="172">
        <f t="shared" ref="Y10:Y20" si="12">X10-W10</f>
        <v>30</v>
      </c>
      <c r="Z10" s="173">
        <f t="shared" ref="Z10:Z20" si="13">Y10/W10</f>
        <v>3.2051282051282048E-2</v>
      </c>
      <c r="AA10" s="10"/>
    </row>
    <row r="11" spans="1:27" s="11" customFormat="1">
      <c r="A11" s="109">
        <v>3</v>
      </c>
      <c r="B11" s="122" t="s">
        <v>88</v>
      </c>
      <c r="C11" s="77">
        <v>255</v>
      </c>
      <c r="D11" s="77">
        <v>272</v>
      </c>
      <c r="E11" s="155">
        <f t="shared" si="0"/>
        <v>17</v>
      </c>
      <c r="F11" s="156">
        <f t="shared" si="6"/>
        <v>6.6666666666666666E-2</v>
      </c>
      <c r="G11" s="77">
        <v>102</v>
      </c>
      <c r="H11" s="77">
        <v>104</v>
      </c>
      <c r="I11" s="155">
        <f t="shared" si="1"/>
        <v>2</v>
      </c>
      <c r="J11" s="156">
        <f t="shared" si="7"/>
        <v>1.9607843137254902E-2</v>
      </c>
      <c r="K11" s="77">
        <v>56</v>
      </c>
      <c r="L11" s="77">
        <v>57</v>
      </c>
      <c r="M11" s="155">
        <f t="shared" si="2"/>
        <v>1</v>
      </c>
      <c r="N11" s="156">
        <f t="shared" si="3"/>
        <v>1.7857142857142856E-2</v>
      </c>
      <c r="O11" s="77">
        <v>178</v>
      </c>
      <c r="P11" s="77">
        <v>197</v>
      </c>
      <c r="Q11" s="155">
        <f t="shared" si="4"/>
        <v>19</v>
      </c>
      <c r="R11" s="156">
        <f t="shared" si="8"/>
        <v>0.10674157303370786</v>
      </c>
      <c r="S11" s="77">
        <v>67</v>
      </c>
      <c r="T11" s="77">
        <v>70</v>
      </c>
      <c r="U11" s="155">
        <f t="shared" si="5"/>
        <v>3</v>
      </c>
      <c r="V11" s="156">
        <f t="shared" si="9"/>
        <v>4.4776119402985072E-2</v>
      </c>
      <c r="W11" s="154">
        <f t="shared" si="10"/>
        <v>658</v>
      </c>
      <c r="X11" s="154">
        <f t="shared" si="11"/>
        <v>700</v>
      </c>
      <c r="Y11" s="172">
        <f t="shared" si="12"/>
        <v>42</v>
      </c>
      <c r="Z11" s="173">
        <f t="shared" si="13"/>
        <v>6.3829787234042548E-2</v>
      </c>
      <c r="AA11" s="10"/>
    </row>
    <row r="12" spans="1:27" s="11" customFormat="1">
      <c r="A12" s="109">
        <v>4</v>
      </c>
      <c r="B12" s="121" t="s">
        <v>89</v>
      </c>
      <c r="C12" s="77">
        <v>735</v>
      </c>
      <c r="D12" s="77">
        <v>747</v>
      </c>
      <c r="E12" s="155">
        <f t="shared" si="0"/>
        <v>12</v>
      </c>
      <c r="F12" s="156">
        <f t="shared" si="6"/>
        <v>1.6326530612244899E-2</v>
      </c>
      <c r="G12" s="77">
        <v>448</v>
      </c>
      <c r="H12" s="77">
        <v>466</v>
      </c>
      <c r="I12" s="155">
        <f t="shared" si="1"/>
        <v>18</v>
      </c>
      <c r="J12" s="156">
        <f t="shared" si="7"/>
        <v>4.0178571428571432E-2</v>
      </c>
      <c r="K12" s="77">
        <v>299</v>
      </c>
      <c r="L12" s="77">
        <v>295</v>
      </c>
      <c r="M12" s="155">
        <f t="shared" si="2"/>
        <v>-4</v>
      </c>
      <c r="N12" s="156">
        <f t="shared" si="3"/>
        <v>-1.3377926421404682E-2</v>
      </c>
      <c r="O12" s="77">
        <v>564</v>
      </c>
      <c r="P12" s="77">
        <v>588</v>
      </c>
      <c r="Q12" s="155">
        <f t="shared" si="4"/>
        <v>24</v>
      </c>
      <c r="R12" s="156">
        <f t="shared" si="8"/>
        <v>4.2553191489361701E-2</v>
      </c>
      <c r="S12" s="77">
        <v>262</v>
      </c>
      <c r="T12" s="77">
        <v>271</v>
      </c>
      <c r="U12" s="155">
        <f t="shared" si="5"/>
        <v>9</v>
      </c>
      <c r="V12" s="156">
        <f t="shared" si="9"/>
        <v>3.4351145038167941E-2</v>
      </c>
      <c r="W12" s="154">
        <f t="shared" si="10"/>
        <v>2308</v>
      </c>
      <c r="X12" s="154">
        <f t="shared" si="11"/>
        <v>2367</v>
      </c>
      <c r="Y12" s="172">
        <f t="shared" si="12"/>
        <v>59</v>
      </c>
      <c r="Z12" s="173">
        <f t="shared" si="13"/>
        <v>2.5563258232235701E-2</v>
      </c>
      <c r="AA12" s="10"/>
    </row>
    <row r="13" spans="1:27" s="11" customFormat="1">
      <c r="A13" s="109">
        <v>5</v>
      </c>
      <c r="B13" s="121" t="s">
        <v>90</v>
      </c>
      <c r="C13" s="77">
        <v>678</v>
      </c>
      <c r="D13" s="77">
        <v>708</v>
      </c>
      <c r="E13" s="155">
        <f t="shared" si="0"/>
        <v>30</v>
      </c>
      <c r="F13" s="156">
        <f t="shared" si="6"/>
        <v>4.4247787610619468E-2</v>
      </c>
      <c r="G13" s="77">
        <v>702</v>
      </c>
      <c r="H13" s="77">
        <v>710</v>
      </c>
      <c r="I13" s="155">
        <f t="shared" si="1"/>
        <v>8</v>
      </c>
      <c r="J13" s="156">
        <f t="shared" si="7"/>
        <v>1.1396011396011397E-2</v>
      </c>
      <c r="K13" s="77">
        <v>1199</v>
      </c>
      <c r="L13" s="77">
        <v>1173</v>
      </c>
      <c r="M13" s="155">
        <f t="shared" si="2"/>
        <v>-26</v>
      </c>
      <c r="N13" s="156">
        <f t="shared" si="3"/>
        <v>-2.1684737281067557E-2</v>
      </c>
      <c r="O13" s="77">
        <v>665</v>
      </c>
      <c r="P13" s="77">
        <v>673</v>
      </c>
      <c r="Q13" s="155">
        <f t="shared" si="4"/>
        <v>8</v>
      </c>
      <c r="R13" s="156">
        <f t="shared" si="8"/>
        <v>1.2030075187969926E-2</v>
      </c>
      <c r="S13" s="77">
        <v>649</v>
      </c>
      <c r="T13" s="77">
        <v>678</v>
      </c>
      <c r="U13" s="155">
        <f t="shared" si="5"/>
        <v>29</v>
      </c>
      <c r="V13" s="156">
        <f t="shared" si="9"/>
        <v>4.4684129429892139E-2</v>
      </c>
      <c r="W13" s="154">
        <f t="shared" si="10"/>
        <v>3893</v>
      </c>
      <c r="X13" s="154">
        <f t="shared" si="11"/>
        <v>3942</v>
      </c>
      <c r="Y13" s="172">
        <f t="shared" si="12"/>
        <v>49</v>
      </c>
      <c r="Z13" s="173">
        <f t="shared" si="13"/>
        <v>1.2586694066272797E-2</v>
      </c>
      <c r="AA13" s="10"/>
    </row>
    <row r="14" spans="1:27" s="11" customFormat="1">
      <c r="A14" s="109">
        <v>6</v>
      </c>
      <c r="B14" s="121" t="s">
        <v>91</v>
      </c>
      <c r="C14" s="77">
        <v>6</v>
      </c>
      <c r="D14" s="77">
        <v>5</v>
      </c>
      <c r="E14" s="155">
        <f t="shared" si="0"/>
        <v>-1</v>
      </c>
      <c r="F14" s="156">
        <f t="shared" si="6"/>
        <v>-0.16666666666666666</v>
      </c>
      <c r="G14" s="77">
        <v>1</v>
      </c>
      <c r="H14" s="77">
        <v>2</v>
      </c>
      <c r="I14" s="155"/>
      <c r="J14" s="156"/>
      <c r="K14" s="77">
        <v>7</v>
      </c>
      <c r="L14" s="77">
        <v>6</v>
      </c>
      <c r="M14" s="155"/>
      <c r="N14" s="156"/>
      <c r="O14" s="77">
        <v>4</v>
      </c>
      <c r="P14" s="77">
        <v>4</v>
      </c>
      <c r="Q14" s="155"/>
      <c r="R14" s="156"/>
      <c r="S14" s="77">
        <v>8</v>
      </c>
      <c r="T14" s="77">
        <v>10</v>
      </c>
      <c r="U14" s="155">
        <f t="shared" si="5"/>
        <v>2</v>
      </c>
      <c r="V14" s="156">
        <f t="shared" si="9"/>
        <v>0.25</v>
      </c>
      <c r="W14" s="154">
        <f t="shared" si="10"/>
        <v>26</v>
      </c>
      <c r="X14" s="154">
        <f t="shared" si="11"/>
        <v>27</v>
      </c>
      <c r="Y14" s="172">
        <f t="shared" si="12"/>
        <v>1</v>
      </c>
      <c r="Z14" s="173">
        <f t="shared" si="13"/>
        <v>3.8461538461538464E-2</v>
      </c>
      <c r="AA14" s="10"/>
    </row>
    <row r="15" spans="1:27" s="11" customFormat="1">
      <c r="A15" s="109">
        <v>7</v>
      </c>
      <c r="B15" s="121" t="s">
        <v>92</v>
      </c>
      <c r="C15" s="77">
        <v>230</v>
      </c>
      <c r="D15" s="77">
        <v>243</v>
      </c>
      <c r="E15" s="155">
        <f t="shared" si="0"/>
        <v>13</v>
      </c>
      <c r="F15" s="156">
        <f t="shared" si="6"/>
        <v>5.6521739130434782E-2</v>
      </c>
      <c r="G15" s="77">
        <v>90</v>
      </c>
      <c r="H15" s="77">
        <v>94</v>
      </c>
      <c r="I15" s="155">
        <f t="shared" si="1"/>
        <v>4</v>
      </c>
      <c r="J15" s="156">
        <f t="shared" si="7"/>
        <v>4.4444444444444446E-2</v>
      </c>
      <c r="K15" s="77">
        <v>53</v>
      </c>
      <c r="L15" s="77">
        <v>56</v>
      </c>
      <c r="M15" s="155">
        <f t="shared" si="2"/>
        <v>3</v>
      </c>
      <c r="N15" s="156">
        <f t="shared" si="3"/>
        <v>5.6603773584905662E-2</v>
      </c>
      <c r="O15" s="77">
        <v>190</v>
      </c>
      <c r="P15" s="77">
        <v>187</v>
      </c>
      <c r="Q15" s="155">
        <f t="shared" si="4"/>
        <v>-3</v>
      </c>
      <c r="R15" s="156">
        <f t="shared" si="8"/>
        <v>-1.5789473684210527E-2</v>
      </c>
      <c r="S15" s="77">
        <v>81</v>
      </c>
      <c r="T15" s="77">
        <v>83</v>
      </c>
      <c r="U15" s="155">
        <f t="shared" si="5"/>
        <v>2</v>
      </c>
      <c r="V15" s="156">
        <f t="shared" si="9"/>
        <v>2.4691358024691357E-2</v>
      </c>
      <c r="W15" s="154">
        <f t="shared" si="10"/>
        <v>644</v>
      </c>
      <c r="X15" s="154">
        <f t="shared" si="11"/>
        <v>663</v>
      </c>
      <c r="Y15" s="172">
        <f t="shared" si="12"/>
        <v>19</v>
      </c>
      <c r="Z15" s="173">
        <f t="shared" si="13"/>
        <v>2.9503105590062112E-2</v>
      </c>
      <c r="AA15" s="10"/>
    </row>
    <row r="16" spans="1:27" s="11" customFormat="1">
      <c r="A16" s="109">
        <v>8</v>
      </c>
      <c r="B16" s="121" t="s">
        <v>93</v>
      </c>
      <c r="C16" s="77">
        <v>88</v>
      </c>
      <c r="D16" s="77">
        <v>91</v>
      </c>
      <c r="E16" s="155">
        <f t="shared" si="0"/>
        <v>3</v>
      </c>
      <c r="F16" s="156">
        <f t="shared" si="6"/>
        <v>3.4090909090909088E-2</v>
      </c>
      <c r="G16" s="77">
        <v>118</v>
      </c>
      <c r="H16" s="77">
        <v>119</v>
      </c>
      <c r="I16" s="155">
        <f t="shared" si="1"/>
        <v>1</v>
      </c>
      <c r="J16" s="156">
        <f t="shared" si="7"/>
        <v>8.4745762711864406E-3</v>
      </c>
      <c r="K16" s="77">
        <v>111</v>
      </c>
      <c r="L16" s="77">
        <v>111</v>
      </c>
      <c r="M16" s="155">
        <f t="shared" si="2"/>
        <v>0</v>
      </c>
      <c r="N16" s="156">
        <f t="shared" si="3"/>
        <v>0</v>
      </c>
      <c r="O16" s="77">
        <v>100</v>
      </c>
      <c r="P16" s="77">
        <v>102</v>
      </c>
      <c r="Q16" s="155">
        <f t="shared" si="4"/>
        <v>2</v>
      </c>
      <c r="R16" s="156">
        <f t="shared" si="8"/>
        <v>0.02</v>
      </c>
      <c r="S16" s="77">
        <v>126</v>
      </c>
      <c r="T16" s="77">
        <v>128</v>
      </c>
      <c r="U16" s="155">
        <f t="shared" si="5"/>
        <v>2</v>
      </c>
      <c r="V16" s="156">
        <f t="shared" si="9"/>
        <v>1.5873015873015872E-2</v>
      </c>
      <c r="W16" s="154">
        <f t="shared" si="10"/>
        <v>543</v>
      </c>
      <c r="X16" s="154">
        <f t="shared" si="11"/>
        <v>551</v>
      </c>
      <c r="Y16" s="172">
        <f t="shared" si="12"/>
        <v>8</v>
      </c>
      <c r="Z16" s="173">
        <f t="shared" si="13"/>
        <v>1.4732965009208104E-2</v>
      </c>
      <c r="AA16" s="10"/>
    </row>
    <row r="17" spans="1:27" s="11" customFormat="1">
      <c r="A17" s="109">
        <v>9</v>
      </c>
      <c r="B17" s="121" t="s">
        <v>94</v>
      </c>
      <c r="C17" s="77">
        <v>594</v>
      </c>
      <c r="D17" s="77">
        <v>618</v>
      </c>
      <c r="E17" s="155">
        <f t="shared" si="0"/>
        <v>24</v>
      </c>
      <c r="F17" s="156">
        <f t="shared" si="6"/>
        <v>4.0404040404040407E-2</v>
      </c>
      <c r="G17" s="77">
        <v>649</v>
      </c>
      <c r="H17" s="77">
        <v>668</v>
      </c>
      <c r="I17" s="155">
        <f t="shared" si="1"/>
        <v>19</v>
      </c>
      <c r="J17" s="156">
        <f t="shared" si="7"/>
        <v>2.9275808936825885E-2</v>
      </c>
      <c r="K17" s="77">
        <v>963</v>
      </c>
      <c r="L17" s="77">
        <v>942</v>
      </c>
      <c r="M17" s="155">
        <f t="shared" si="2"/>
        <v>-21</v>
      </c>
      <c r="N17" s="156">
        <f t="shared" si="3"/>
        <v>-2.1806853582554516E-2</v>
      </c>
      <c r="O17" s="77">
        <v>549</v>
      </c>
      <c r="P17" s="77">
        <v>563</v>
      </c>
      <c r="Q17" s="155">
        <f t="shared" si="4"/>
        <v>14</v>
      </c>
      <c r="R17" s="156">
        <f t="shared" si="8"/>
        <v>2.5500910746812388E-2</v>
      </c>
      <c r="S17" s="77">
        <v>458</v>
      </c>
      <c r="T17" s="77">
        <v>466</v>
      </c>
      <c r="U17" s="155">
        <f t="shared" si="5"/>
        <v>8</v>
      </c>
      <c r="V17" s="156">
        <f t="shared" si="9"/>
        <v>1.7467248908296942E-2</v>
      </c>
      <c r="W17" s="154">
        <f t="shared" si="10"/>
        <v>3213</v>
      </c>
      <c r="X17" s="154">
        <f t="shared" si="11"/>
        <v>3257</v>
      </c>
      <c r="Y17" s="172">
        <f t="shared" si="12"/>
        <v>44</v>
      </c>
      <c r="Z17" s="173">
        <f t="shared" si="13"/>
        <v>1.3694366635543105E-2</v>
      </c>
      <c r="AA17" s="10"/>
    </row>
    <row r="18" spans="1:27" s="11" customFormat="1">
      <c r="A18" s="109">
        <v>10</v>
      </c>
      <c r="B18" s="121" t="s">
        <v>104</v>
      </c>
      <c r="C18" s="77">
        <v>12</v>
      </c>
      <c r="D18" s="77">
        <v>12</v>
      </c>
      <c r="E18" s="155"/>
      <c r="F18" s="156"/>
      <c r="G18" s="77">
        <v>6</v>
      </c>
      <c r="H18" s="77">
        <v>7</v>
      </c>
      <c r="I18" s="155"/>
      <c r="J18" s="156"/>
      <c r="K18" s="77"/>
      <c r="L18" s="77">
        <v>1</v>
      </c>
      <c r="M18" s="155"/>
      <c r="N18" s="156"/>
      <c r="O18" s="77">
        <v>7</v>
      </c>
      <c r="P18" s="77">
        <v>7</v>
      </c>
      <c r="Q18" s="155"/>
      <c r="R18" s="156"/>
      <c r="S18" s="77">
        <v>1</v>
      </c>
      <c r="T18" s="77">
        <v>1</v>
      </c>
      <c r="U18" s="155"/>
      <c r="V18" s="156"/>
      <c r="W18" s="154">
        <f t="shared" si="10"/>
        <v>26</v>
      </c>
      <c r="X18" s="154">
        <f t="shared" si="11"/>
        <v>28</v>
      </c>
      <c r="Y18" s="172">
        <f t="shared" si="12"/>
        <v>2</v>
      </c>
      <c r="Z18" s="173">
        <f t="shared" si="13"/>
        <v>7.6923076923076927E-2</v>
      </c>
      <c r="AA18" s="10"/>
    </row>
    <row r="19" spans="1:27" s="11" customFormat="1">
      <c r="A19" s="109" t="s">
        <v>71</v>
      </c>
      <c r="B19" s="122" t="s">
        <v>13</v>
      </c>
      <c r="C19" s="77">
        <v>322</v>
      </c>
      <c r="D19" s="77">
        <v>323</v>
      </c>
      <c r="E19" s="155">
        <f t="shared" si="0"/>
        <v>1</v>
      </c>
      <c r="F19" s="156">
        <f t="shared" si="6"/>
        <v>3.105590062111801E-3</v>
      </c>
      <c r="G19" s="77">
        <v>135</v>
      </c>
      <c r="H19" s="77">
        <v>141</v>
      </c>
      <c r="I19" s="155">
        <f t="shared" si="1"/>
        <v>6</v>
      </c>
      <c r="J19" s="156">
        <f t="shared" si="7"/>
        <v>4.4444444444444446E-2</v>
      </c>
      <c r="K19" s="77">
        <v>36</v>
      </c>
      <c r="L19" s="77">
        <v>35</v>
      </c>
      <c r="M19" s="155">
        <f t="shared" si="2"/>
        <v>-1</v>
      </c>
      <c r="N19" s="156">
        <f t="shared" si="3"/>
        <v>-2.7777777777777776E-2</v>
      </c>
      <c r="O19" s="77">
        <v>307</v>
      </c>
      <c r="P19" s="77">
        <v>299</v>
      </c>
      <c r="Q19" s="155">
        <f t="shared" si="4"/>
        <v>-8</v>
      </c>
      <c r="R19" s="156">
        <f t="shared" si="8"/>
        <v>-2.6058631921824105E-2</v>
      </c>
      <c r="S19" s="77">
        <v>244</v>
      </c>
      <c r="T19" s="77">
        <v>239</v>
      </c>
      <c r="U19" s="155">
        <f t="shared" si="5"/>
        <v>-5</v>
      </c>
      <c r="V19" s="156">
        <f t="shared" si="9"/>
        <v>-2.0491803278688523E-2</v>
      </c>
      <c r="W19" s="154">
        <f t="shared" si="10"/>
        <v>1044</v>
      </c>
      <c r="X19" s="154">
        <f t="shared" si="11"/>
        <v>1037</v>
      </c>
      <c r="Y19" s="172">
        <f t="shared" si="12"/>
        <v>-7</v>
      </c>
      <c r="Z19" s="173">
        <f t="shared" si="13"/>
        <v>-6.7049808429118776E-3</v>
      </c>
      <c r="AA19" s="10"/>
    </row>
    <row r="20" spans="1:27" s="11" customFormat="1" ht="15.75" thickBot="1">
      <c r="A20" s="110"/>
      <c r="B20" s="171" t="s">
        <v>19</v>
      </c>
      <c r="C20" s="147">
        <f>SUM(C9:C19)</f>
        <v>3584</v>
      </c>
      <c r="D20" s="147">
        <f>SUM(D9:D19)</f>
        <v>3710</v>
      </c>
      <c r="E20" s="147">
        <f t="shared" ref="E20" si="14">D20-C20</f>
        <v>126</v>
      </c>
      <c r="F20" s="148">
        <f t="shared" ref="F20" si="15">E20/C20</f>
        <v>3.515625E-2</v>
      </c>
      <c r="G20" s="147">
        <f>SUM(G9:G19)</f>
        <v>2435</v>
      </c>
      <c r="H20" s="147">
        <f>SUM(H9:H19)</f>
        <v>2501</v>
      </c>
      <c r="I20" s="147">
        <f t="shared" si="1"/>
        <v>66</v>
      </c>
      <c r="J20" s="148">
        <f t="shared" si="7"/>
        <v>2.7104722792607804E-2</v>
      </c>
      <c r="K20" s="147">
        <f>SUM(K9:K19)</f>
        <v>2776</v>
      </c>
      <c r="L20" s="147">
        <f>SUM(L9:L19)</f>
        <v>2727</v>
      </c>
      <c r="M20" s="147">
        <f t="shared" ref="M20" si="16">L20-K20</f>
        <v>-49</v>
      </c>
      <c r="N20" s="148">
        <f t="shared" ref="N20" si="17">M20/K20</f>
        <v>-1.7651296829971182E-2</v>
      </c>
      <c r="O20" s="147">
        <f>SUM(O9:O19)</f>
        <v>2978</v>
      </c>
      <c r="P20" s="147">
        <f>SUM(P9:P19)</f>
        <v>3057</v>
      </c>
      <c r="Q20" s="147">
        <f t="shared" si="4"/>
        <v>79</v>
      </c>
      <c r="R20" s="148">
        <f t="shared" si="8"/>
        <v>2.6527871054398924E-2</v>
      </c>
      <c r="S20" s="147">
        <f>SUM(S9:S19)</f>
        <v>2024</v>
      </c>
      <c r="T20" s="147">
        <f>SUM(T9:T19)</f>
        <v>2078</v>
      </c>
      <c r="U20" s="147">
        <f t="shared" si="5"/>
        <v>54</v>
      </c>
      <c r="V20" s="148">
        <f t="shared" si="9"/>
        <v>2.66798418972332E-2</v>
      </c>
      <c r="W20" s="147">
        <f>SUM(W9:W19)</f>
        <v>13797</v>
      </c>
      <c r="X20" s="147">
        <f>SUM(X9:X19)</f>
        <v>14073</v>
      </c>
      <c r="Y20" s="147">
        <f t="shared" si="12"/>
        <v>276</v>
      </c>
      <c r="Z20" s="149">
        <f t="shared" si="13"/>
        <v>2.0004348771472058E-2</v>
      </c>
      <c r="AA20" s="10"/>
    </row>
    <row r="21" spans="1:27" s="11" customFormat="1">
      <c r="A21" s="10"/>
      <c r="B21" s="10" t="s">
        <v>49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</sheetData>
  <mergeCells count="14">
    <mergeCell ref="A3:W3"/>
    <mergeCell ref="E8:F8"/>
    <mergeCell ref="I8:J8"/>
    <mergeCell ref="Q8:R8"/>
    <mergeCell ref="U8:V8"/>
    <mergeCell ref="Y8:Z8"/>
    <mergeCell ref="W7:Z7"/>
    <mergeCell ref="A5:V5"/>
    <mergeCell ref="C7:F7"/>
    <mergeCell ref="G7:J7"/>
    <mergeCell ref="O7:R7"/>
    <mergeCell ref="S7:V7"/>
    <mergeCell ref="K7:N7"/>
    <mergeCell ref="M8:N8"/>
  </mergeCells>
  <phoneticPr fontId="0" type="noConversion"/>
  <pageMargins left="0.25" right="0.25" top="0.75" bottom="0.75" header="0.3" footer="0.3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2"/>
  <sheetViews>
    <sheetView zoomScale="89" zoomScaleNormal="89" workbookViewId="0">
      <selection activeCell="S23" sqref="S23"/>
    </sheetView>
  </sheetViews>
  <sheetFormatPr defaultColWidth="9.140625" defaultRowHeight="12.75"/>
  <cols>
    <col min="1" max="1" width="2.28515625" style="6" customWidth="1"/>
    <col min="2" max="2" width="16.7109375" style="1" customWidth="1"/>
    <col min="3" max="3" width="8" style="4" customWidth="1"/>
    <col min="4" max="4" width="7.85546875" style="3" customWidth="1"/>
    <col min="5" max="5" width="8" style="3" customWidth="1"/>
    <col min="6" max="6" width="4.7109375" style="3" customWidth="1"/>
    <col min="7" max="7" width="8.5703125" style="3" customWidth="1"/>
    <col min="8" max="8" width="8.140625" style="3" customWidth="1"/>
    <col min="9" max="9" width="7.85546875" style="3" customWidth="1"/>
    <col min="10" max="10" width="4.42578125" style="3" customWidth="1"/>
    <col min="11" max="11" width="8" style="3" customWidth="1"/>
    <col min="12" max="12" width="8.140625" style="3" customWidth="1"/>
    <col min="13" max="13" width="7.7109375" style="3" customWidth="1"/>
    <col min="14" max="14" width="5.7109375" style="3" customWidth="1"/>
    <col min="15" max="15" width="8.42578125" style="3" customWidth="1"/>
    <col min="16" max="16" width="7.85546875" style="3" customWidth="1"/>
    <col min="17" max="17" width="8" style="3" customWidth="1"/>
    <col min="18" max="18" width="4.5703125" style="3" customWidth="1"/>
    <col min="19" max="19" width="8" style="3" customWidth="1"/>
    <col min="20" max="20" width="7.85546875" style="3" customWidth="1"/>
    <col min="21" max="21" width="7.5703125" style="3" customWidth="1"/>
    <col min="22" max="22" width="5.7109375" style="3" customWidth="1"/>
    <col min="23" max="23" width="7.42578125" style="49" customWidth="1"/>
    <col min="24" max="24" width="8.42578125" style="3" customWidth="1"/>
    <col min="25" max="25" width="8.140625" style="3" customWidth="1"/>
    <col min="26" max="26" width="6.140625" style="3" customWidth="1"/>
    <col min="27" max="27" width="8.28515625" style="3" customWidth="1"/>
    <col min="28" max="16384" width="9.140625" style="1"/>
  </cols>
  <sheetData>
    <row r="2" spans="1:27" s="10" customFormat="1">
      <c r="A2" s="14" t="s">
        <v>99</v>
      </c>
      <c r="B2" s="13"/>
      <c r="C2" s="14"/>
      <c r="D2" s="15"/>
      <c r="E2" s="15"/>
      <c r="F2" s="15"/>
      <c r="G2" s="15"/>
      <c r="H2" s="15"/>
      <c r="I2" s="15"/>
      <c r="J2" s="16"/>
      <c r="K2" s="16"/>
      <c r="L2" s="15"/>
      <c r="M2" s="15"/>
      <c r="N2" s="16"/>
      <c r="O2" s="16"/>
      <c r="P2" s="16"/>
      <c r="Q2" s="16"/>
      <c r="R2" s="16"/>
      <c r="S2" s="16"/>
      <c r="T2" s="16"/>
      <c r="U2" s="16"/>
      <c r="V2" s="16"/>
      <c r="W2" s="47"/>
      <c r="X2" s="16"/>
      <c r="Y2" s="16"/>
      <c r="Z2" s="16"/>
      <c r="AA2" s="16"/>
    </row>
    <row r="3" spans="1:27" s="10" customFormat="1" ht="13.5" thickBot="1">
      <c r="A3" s="17"/>
      <c r="B3" s="99"/>
      <c r="C3" s="18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47"/>
      <c r="X3" s="16"/>
      <c r="Y3" s="16"/>
      <c r="Z3" s="16"/>
      <c r="AA3" s="16"/>
    </row>
    <row r="4" spans="1:27" s="10" customFormat="1" ht="15" customHeight="1">
      <c r="A4" s="57"/>
      <c r="B4" s="58"/>
      <c r="C4" s="58"/>
      <c r="D4" s="234" t="s">
        <v>75</v>
      </c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2"/>
      <c r="Y4" s="232"/>
      <c r="Z4" s="232"/>
      <c r="AA4" s="233"/>
    </row>
    <row r="5" spans="1:27" s="10" customFormat="1" ht="15" customHeight="1">
      <c r="A5" s="59"/>
      <c r="B5" s="55" t="s">
        <v>0</v>
      </c>
      <c r="C5" s="56" t="s">
        <v>46</v>
      </c>
      <c r="D5" s="224" t="s">
        <v>15</v>
      </c>
      <c r="E5" s="224"/>
      <c r="F5" s="224"/>
      <c r="G5" s="224"/>
      <c r="H5" s="224" t="s">
        <v>50</v>
      </c>
      <c r="I5" s="224"/>
      <c r="J5" s="224" t="s">
        <v>16</v>
      </c>
      <c r="K5" s="224"/>
      <c r="L5" s="224" t="s">
        <v>16</v>
      </c>
      <c r="M5" s="224"/>
      <c r="N5" s="224" t="s">
        <v>16</v>
      </c>
      <c r="O5" s="224"/>
      <c r="P5" s="224" t="s">
        <v>17</v>
      </c>
      <c r="Q5" s="224"/>
      <c r="R5" s="224"/>
      <c r="S5" s="224"/>
      <c r="T5" s="224" t="s">
        <v>18</v>
      </c>
      <c r="U5" s="224"/>
      <c r="V5" s="224"/>
      <c r="W5" s="224"/>
      <c r="X5" s="224" t="s">
        <v>14</v>
      </c>
      <c r="Y5" s="224"/>
      <c r="Z5" s="224"/>
      <c r="AA5" s="225"/>
    </row>
    <row r="6" spans="1:27" s="10" customFormat="1">
      <c r="A6" s="59"/>
      <c r="B6" s="55" t="s">
        <v>1</v>
      </c>
      <c r="C6" s="56" t="s">
        <v>47</v>
      </c>
      <c r="D6" s="55" t="s">
        <v>164</v>
      </c>
      <c r="E6" s="55" t="s">
        <v>169</v>
      </c>
      <c r="F6" s="224" t="s">
        <v>22</v>
      </c>
      <c r="G6" s="224"/>
      <c r="H6" s="55" t="s">
        <v>164</v>
      </c>
      <c r="I6" s="55" t="s">
        <v>169</v>
      </c>
      <c r="J6" s="224" t="s">
        <v>22</v>
      </c>
      <c r="K6" s="224"/>
      <c r="L6" s="55" t="s">
        <v>164</v>
      </c>
      <c r="M6" s="55" t="s">
        <v>169</v>
      </c>
      <c r="N6" s="224" t="s">
        <v>22</v>
      </c>
      <c r="O6" s="224"/>
      <c r="P6" s="55" t="s">
        <v>164</v>
      </c>
      <c r="Q6" s="55" t="s">
        <v>169</v>
      </c>
      <c r="R6" s="224" t="s">
        <v>22</v>
      </c>
      <c r="S6" s="224"/>
      <c r="T6" s="55" t="s">
        <v>164</v>
      </c>
      <c r="U6" s="55" t="s">
        <v>169</v>
      </c>
      <c r="V6" s="224" t="s">
        <v>22</v>
      </c>
      <c r="W6" s="224"/>
      <c r="X6" s="55" t="s">
        <v>164</v>
      </c>
      <c r="Y6" s="55" t="s">
        <v>169</v>
      </c>
      <c r="Z6" s="224" t="s">
        <v>22</v>
      </c>
      <c r="AA6" s="225"/>
    </row>
    <row r="7" spans="1:27" s="10" customFormat="1" ht="28.5" customHeight="1">
      <c r="A7" s="60" t="s">
        <v>2</v>
      </c>
      <c r="B7" s="102" t="s">
        <v>24</v>
      </c>
      <c r="C7" s="103">
        <f>Y7/Y20</f>
        <v>6.2531087898813334E-3</v>
      </c>
      <c r="D7" s="77">
        <v>24</v>
      </c>
      <c r="E7" s="77">
        <v>25</v>
      </c>
      <c r="F7" s="117">
        <f t="shared" ref="F7:F20" si="0">E7-D7</f>
        <v>1</v>
      </c>
      <c r="G7" s="118">
        <f t="shared" ref="G7:G20" si="1">F7/D7</f>
        <v>4.1666666666666664E-2</v>
      </c>
      <c r="H7" s="77">
        <v>13</v>
      </c>
      <c r="I7" s="77">
        <v>14</v>
      </c>
      <c r="J7" s="119">
        <f>I7-H7</f>
        <v>1</v>
      </c>
      <c r="K7" s="118">
        <f>J7/H7</f>
        <v>7.6923076923076927E-2</v>
      </c>
      <c r="L7" s="77">
        <v>7</v>
      </c>
      <c r="M7" s="77">
        <v>7</v>
      </c>
      <c r="N7" s="119"/>
      <c r="O7" s="118"/>
      <c r="P7" s="77">
        <v>27</v>
      </c>
      <c r="Q7" s="77">
        <v>29</v>
      </c>
      <c r="R7" s="119">
        <f>Q7-P7</f>
        <v>2</v>
      </c>
      <c r="S7" s="118">
        <f>R7/P7</f>
        <v>7.407407407407407E-2</v>
      </c>
      <c r="T7" s="77">
        <v>12</v>
      </c>
      <c r="U7" s="77">
        <v>13</v>
      </c>
      <c r="V7" s="119">
        <f>U7-T7</f>
        <v>1</v>
      </c>
      <c r="W7" s="118">
        <f>V7/T7</f>
        <v>8.3333333333333329E-2</v>
      </c>
      <c r="X7" s="119">
        <f>D7+H7+L7+P7+T7</f>
        <v>83</v>
      </c>
      <c r="Y7" s="119">
        <f>E7+I7+M7+Q7+U7</f>
        <v>88</v>
      </c>
      <c r="Z7" s="119">
        <f>Y7-X7</f>
        <v>5</v>
      </c>
      <c r="AA7" s="120">
        <f>Z7/X7</f>
        <v>6.0240963855421686E-2</v>
      </c>
    </row>
    <row r="8" spans="1:27" s="10" customFormat="1" ht="13.5" customHeight="1">
      <c r="A8" s="60" t="s">
        <v>29</v>
      </c>
      <c r="B8" s="102" t="s">
        <v>25</v>
      </c>
      <c r="C8" s="103">
        <f>Y8/Y20</f>
        <v>1.2790449797484545E-3</v>
      </c>
      <c r="D8" s="77">
        <v>2</v>
      </c>
      <c r="E8" s="77">
        <v>3</v>
      </c>
      <c r="F8" s="117">
        <f t="shared" si="0"/>
        <v>1</v>
      </c>
      <c r="G8" s="118">
        <f t="shared" si="1"/>
        <v>0.5</v>
      </c>
      <c r="H8" s="77">
        <v>5</v>
      </c>
      <c r="I8" s="77">
        <v>6</v>
      </c>
      <c r="J8" s="119"/>
      <c r="K8" s="118"/>
      <c r="L8" s="77">
        <v>5</v>
      </c>
      <c r="M8" s="77">
        <v>5</v>
      </c>
      <c r="N8" s="119"/>
      <c r="O8" s="118"/>
      <c r="P8" s="77">
        <v>2</v>
      </c>
      <c r="Q8" s="77">
        <v>2</v>
      </c>
      <c r="R8" s="119">
        <f t="shared" ref="R8:R19" si="2">Q8-P8</f>
        <v>0</v>
      </c>
      <c r="S8" s="118">
        <f t="shared" ref="S8:S19" si="3">R8/P8</f>
        <v>0</v>
      </c>
      <c r="T8" s="77">
        <v>2</v>
      </c>
      <c r="U8" s="77">
        <v>2</v>
      </c>
      <c r="V8" s="119">
        <f t="shared" ref="V8:V19" si="4">U8-T8</f>
        <v>0</v>
      </c>
      <c r="W8" s="118">
        <f t="shared" ref="W8:W19" si="5">V8/T8</f>
        <v>0</v>
      </c>
      <c r="X8" s="119">
        <f t="shared" ref="X8:Y20" si="6">D8+H8+L8+P8+T8</f>
        <v>16</v>
      </c>
      <c r="Y8" s="119">
        <f t="shared" si="6"/>
        <v>18</v>
      </c>
      <c r="Z8" s="119">
        <f t="shared" ref="Z8:Z19" si="7">Y8-X8</f>
        <v>2</v>
      </c>
      <c r="AA8" s="120">
        <f t="shared" ref="AA8:AA19" si="8">Z8/X8</f>
        <v>0.125</v>
      </c>
    </row>
    <row r="9" spans="1:27" s="10" customFormat="1" ht="15">
      <c r="A9" s="60" t="s">
        <v>3</v>
      </c>
      <c r="B9" s="102" t="s">
        <v>4</v>
      </c>
      <c r="C9" s="103">
        <f>Y9/Y20</f>
        <v>5.642009521779294E-2</v>
      </c>
      <c r="D9" s="77">
        <v>313</v>
      </c>
      <c r="E9" s="77">
        <v>331</v>
      </c>
      <c r="F9" s="117">
        <f t="shared" si="0"/>
        <v>18</v>
      </c>
      <c r="G9" s="118">
        <f t="shared" si="1"/>
        <v>5.7507987220447282E-2</v>
      </c>
      <c r="H9" s="77">
        <v>132</v>
      </c>
      <c r="I9" s="77">
        <v>137</v>
      </c>
      <c r="J9" s="119">
        <f t="shared" ref="J9:J19" si="9">I9-H9</f>
        <v>5</v>
      </c>
      <c r="K9" s="118">
        <f t="shared" ref="K9:K19" si="10">J9/H9</f>
        <v>3.787878787878788E-2</v>
      </c>
      <c r="L9" s="77">
        <v>55</v>
      </c>
      <c r="M9" s="77">
        <v>56</v>
      </c>
      <c r="N9" s="119">
        <f t="shared" ref="N9:N20" si="11">M9-L9</f>
        <v>1</v>
      </c>
      <c r="O9" s="118">
        <f t="shared" ref="O9:O19" si="12">N9/L9</f>
        <v>1.8181818181818181E-2</v>
      </c>
      <c r="P9" s="77">
        <v>213</v>
      </c>
      <c r="Q9" s="77">
        <v>214</v>
      </c>
      <c r="R9" s="119">
        <f t="shared" si="2"/>
        <v>1</v>
      </c>
      <c r="S9" s="118">
        <f t="shared" si="3"/>
        <v>4.6948356807511738E-3</v>
      </c>
      <c r="T9" s="77">
        <v>58</v>
      </c>
      <c r="U9" s="77">
        <v>56</v>
      </c>
      <c r="V9" s="119">
        <f t="shared" si="4"/>
        <v>-2</v>
      </c>
      <c r="W9" s="118">
        <f t="shared" si="5"/>
        <v>-3.4482758620689655E-2</v>
      </c>
      <c r="X9" s="119">
        <f t="shared" si="6"/>
        <v>771</v>
      </c>
      <c r="Y9" s="119">
        <f t="shared" si="6"/>
        <v>794</v>
      </c>
      <c r="Z9" s="119">
        <f t="shared" si="7"/>
        <v>23</v>
      </c>
      <c r="AA9" s="120">
        <f t="shared" si="8"/>
        <v>2.9831387808041506E-2</v>
      </c>
    </row>
    <row r="10" spans="1:27" s="10" customFormat="1" ht="51" customHeight="1">
      <c r="A10" s="60" t="s">
        <v>68</v>
      </c>
      <c r="B10" s="102" t="s">
        <v>69</v>
      </c>
      <c r="C10" s="103">
        <f>Y10/Y20</f>
        <v>4.2634832658281814E-4</v>
      </c>
      <c r="D10" s="77">
        <v>5</v>
      </c>
      <c r="E10" s="77">
        <v>5</v>
      </c>
      <c r="F10" s="117">
        <f t="shared" si="0"/>
        <v>0</v>
      </c>
      <c r="G10" s="118">
        <f t="shared" si="1"/>
        <v>0</v>
      </c>
      <c r="H10" s="77"/>
      <c r="I10" s="77"/>
      <c r="J10" s="119"/>
      <c r="K10" s="118"/>
      <c r="L10" s="77"/>
      <c r="M10" s="77"/>
      <c r="N10" s="119"/>
      <c r="O10" s="118"/>
      <c r="P10" s="77"/>
      <c r="Q10" s="77">
        <v>1</v>
      </c>
      <c r="R10" s="119"/>
      <c r="S10" s="118"/>
      <c r="T10" s="77"/>
      <c r="U10" s="77"/>
      <c r="V10" s="119"/>
      <c r="W10" s="118"/>
      <c r="X10" s="119">
        <f t="shared" si="6"/>
        <v>5</v>
      </c>
      <c r="Y10" s="119">
        <f t="shared" si="6"/>
        <v>6</v>
      </c>
      <c r="Z10" s="119">
        <f t="shared" si="7"/>
        <v>1</v>
      </c>
      <c r="AA10" s="120">
        <f t="shared" si="8"/>
        <v>0.2</v>
      </c>
    </row>
    <row r="11" spans="1:27" s="10" customFormat="1" ht="78.599999999999994" customHeight="1">
      <c r="A11" s="60" t="s">
        <v>5</v>
      </c>
      <c r="B11" s="102" t="s">
        <v>31</v>
      </c>
      <c r="C11" s="103">
        <f>Y11/Y20</f>
        <v>2.984438286079727E-3</v>
      </c>
      <c r="D11" s="77">
        <v>13</v>
      </c>
      <c r="E11" s="77">
        <v>15</v>
      </c>
      <c r="F11" s="117">
        <f t="shared" si="0"/>
        <v>2</v>
      </c>
      <c r="G11" s="118">
        <f t="shared" si="1"/>
        <v>0.15384615384615385</v>
      </c>
      <c r="H11" s="77">
        <v>16</v>
      </c>
      <c r="I11" s="77">
        <v>15</v>
      </c>
      <c r="J11" s="119">
        <f t="shared" si="9"/>
        <v>-1</v>
      </c>
      <c r="K11" s="118">
        <f t="shared" si="10"/>
        <v>-6.25E-2</v>
      </c>
      <c r="L11" s="77">
        <v>1</v>
      </c>
      <c r="M11" s="77">
        <v>1</v>
      </c>
      <c r="N11" s="119">
        <f t="shared" si="11"/>
        <v>0</v>
      </c>
      <c r="O11" s="118">
        <f t="shared" si="12"/>
        <v>0</v>
      </c>
      <c r="P11" s="77">
        <v>7</v>
      </c>
      <c r="Q11" s="77">
        <v>7</v>
      </c>
      <c r="R11" s="119">
        <f t="shared" si="2"/>
        <v>0</v>
      </c>
      <c r="S11" s="118">
        <f t="shared" si="3"/>
        <v>0</v>
      </c>
      <c r="T11" s="77">
        <v>5</v>
      </c>
      <c r="U11" s="77">
        <v>4</v>
      </c>
      <c r="V11" s="119"/>
      <c r="W11" s="118"/>
      <c r="X11" s="119">
        <f t="shared" si="6"/>
        <v>42</v>
      </c>
      <c r="Y11" s="119">
        <f t="shared" si="6"/>
        <v>42</v>
      </c>
      <c r="Z11" s="119">
        <f t="shared" si="7"/>
        <v>0</v>
      </c>
      <c r="AA11" s="120">
        <f t="shared" si="8"/>
        <v>0</v>
      </c>
    </row>
    <row r="12" spans="1:27" s="10" customFormat="1" ht="15">
      <c r="A12" s="60" t="s">
        <v>6</v>
      </c>
      <c r="B12" s="102" t="s">
        <v>7</v>
      </c>
      <c r="C12" s="103">
        <f>Y12/Y20</f>
        <v>5.2511902224117106E-2</v>
      </c>
      <c r="D12" s="77">
        <v>227</v>
      </c>
      <c r="E12" s="77">
        <v>235</v>
      </c>
      <c r="F12" s="117">
        <f t="shared" si="0"/>
        <v>8</v>
      </c>
      <c r="G12" s="118">
        <f t="shared" si="1"/>
        <v>3.5242290748898682E-2</v>
      </c>
      <c r="H12" s="77">
        <v>84</v>
      </c>
      <c r="I12" s="77">
        <v>88</v>
      </c>
      <c r="J12" s="119">
        <f t="shared" si="9"/>
        <v>4</v>
      </c>
      <c r="K12" s="118">
        <f t="shared" si="10"/>
        <v>4.7619047619047616E-2</v>
      </c>
      <c r="L12" s="77">
        <v>54</v>
      </c>
      <c r="M12" s="77">
        <v>66</v>
      </c>
      <c r="N12" s="119">
        <f t="shared" si="11"/>
        <v>12</v>
      </c>
      <c r="O12" s="118">
        <f t="shared" si="12"/>
        <v>0.22222222222222221</v>
      </c>
      <c r="P12" s="77">
        <v>213</v>
      </c>
      <c r="Q12" s="77">
        <v>219</v>
      </c>
      <c r="R12" s="119">
        <f t="shared" si="2"/>
        <v>6</v>
      </c>
      <c r="S12" s="118">
        <f t="shared" si="3"/>
        <v>2.8169014084507043E-2</v>
      </c>
      <c r="T12" s="77">
        <v>126</v>
      </c>
      <c r="U12" s="77">
        <v>131</v>
      </c>
      <c r="V12" s="119">
        <f t="shared" si="4"/>
        <v>5</v>
      </c>
      <c r="W12" s="118">
        <f t="shared" si="5"/>
        <v>3.968253968253968E-2</v>
      </c>
      <c r="X12" s="119">
        <f t="shared" si="6"/>
        <v>704</v>
      </c>
      <c r="Y12" s="119">
        <f t="shared" si="6"/>
        <v>739</v>
      </c>
      <c r="Z12" s="119">
        <f t="shared" si="7"/>
        <v>35</v>
      </c>
      <c r="AA12" s="120">
        <f t="shared" si="8"/>
        <v>4.9715909090909088E-2</v>
      </c>
    </row>
    <row r="13" spans="1:27" s="10" customFormat="1" ht="15">
      <c r="A13" s="60" t="s">
        <v>8</v>
      </c>
      <c r="B13" s="102" t="s">
        <v>9</v>
      </c>
      <c r="C13" s="103">
        <f>Y13/Y20</f>
        <v>0.18155332906985006</v>
      </c>
      <c r="D13" s="77">
        <v>762</v>
      </c>
      <c r="E13" s="77">
        <v>785</v>
      </c>
      <c r="F13" s="117">
        <f t="shared" si="0"/>
        <v>23</v>
      </c>
      <c r="G13" s="118">
        <f t="shared" si="1"/>
        <v>3.0183727034120734E-2</v>
      </c>
      <c r="H13" s="77">
        <v>444</v>
      </c>
      <c r="I13" s="77">
        <v>456</v>
      </c>
      <c r="J13" s="119">
        <f t="shared" si="9"/>
        <v>12</v>
      </c>
      <c r="K13" s="118">
        <f t="shared" si="10"/>
        <v>2.7027027027027029E-2</v>
      </c>
      <c r="L13" s="77">
        <v>312</v>
      </c>
      <c r="M13" s="77">
        <v>317</v>
      </c>
      <c r="N13" s="119">
        <f t="shared" si="11"/>
        <v>5</v>
      </c>
      <c r="O13" s="118">
        <f t="shared" si="12"/>
        <v>1.6025641025641024E-2</v>
      </c>
      <c r="P13" s="77">
        <v>685</v>
      </c>
      <c r="Q13" s="77">
        <v>700</v>
      </c>
      <c r="R13" s="119">
        <f t="shared" si="2"/>
        <v>15</v>
      </c>
      <c r="S13" s="118">
        <f t="shared" si="3"/>
        <v>2.1897810218978103E-2</v>
      </c>
      <c r="T13" s="77">
        <v>283</v>
      </c>
      <c r="U13" s="77">
        <v>297</v>
      </c>
      <c r="V13" s="119">
        <f t="shared" si="4"/>
        <v>14</v>
      </c>
      <c r="W13" s="118">
        <f t="shared" si="5"/>
        <v>4.9469964664310952E-2</v>
      </c>
      <c r="X13" s="119">
        <f t="shared" si="6"/>
        <v>2486</v>
      </c>
      <c r="Y13" s="119">
        <f t="shared" si="6"/>
        <v>2555</v>
      </c>
      <c r="Z13" s="119">
        <f t="shared" si="7"/>
        <v>69</v>
      </c>
      <c r="AA13" s="120">
        <f t="shared" si="8"/>
        <v>2.7755430410297668E-2</v>
      </c>
    </row>
    <row r="14" spans="1:27" s="10" customFormat="1" ht="26.25">
      <c r="A14" s="60" t="s">
        <v>10</v>
      </c>
      <c r="B14" s="102" t="s">
        <v>26</v>
      </c>
      <c r="C14" s="103">
        <f>Y14/Y20</f>
        <v>5.0238044482342072E-2</v>
      </c>
      <c r="D14" s="77">
        <v>93</v>
      </c>
      <c r="E14" s="77">
        <v>96</v>
      </c>
      <c r="F14" s="117">
        <f t="shared" si="0"/>
        <v>3</v>
      </c>
      <c r="G14" s="118">
        <f t="shared" si="1"/>
        <v>3.2258064516129031E-2</v>
      </c>
      <c r="H14" s="77">
        <v>210</v>
      </c>
      <c r="I14" s="77">
        <v>228</v>
      </c>
      <c r="J14" s="119">
        <f t="shared" si="9"/>
        <v>18</v>
      </c>
      <c r="K14" s="118">
        <f t="shared" si="10"/>
        <v>8.5714285714285715E-2</v>
      </c>
      <c r="L14" s="77">
        <v>102</v>
      </c>
      <c r="M14" s="77">
        <v>99</v>
      </c>
      <c r="N14" s="119"/>
      <c r="O14" s="118"/>
      <c r="P14" s="77">
        <v>132</v>
      </c>
      <c r="Q14" s="77">
        <v>139</v>
      </c>
      <c r="R14" s="119">
        <f t="shared" si="2"/>
        <v>7</v>
      </c>
      <c r="S14" s="118">
        <f t="shared" si="3"/>
        <v>5.3030303030303032E-2</v>
      </c>
      <c r="T14" s="77">
        <v>133</v>
      </c>
      <c r="U14" s="77">
        <v>145</v>
      </c>
      <c r="V14" s="119">
        <f t="shared" si="4"/>
        <v>12</v>
      </c>
      <c r="W14" s="118">
        <f t="shared" si="5"/>
        <v>9.0225563909774431E-2</v>
      </c>
      <c r="X14" s="119">
        <f t="shared" si="6"/>
        <v>670</v>
      </c>
      <c r="Y14" s="119">
        <f t="shared" si="6"/>
        <v>707</v>
      </c>
      <c r="Z14" s="119">
        <f t="shared" si="7"/>
        <v>37</v>
      </c>
      <c r="AA14" s="120">
        <f t="shared" si="8"/>
        <v>5.5223880597014927E-2</v>
      </c>
    </row>
    <row r="15" spans="1:27" s="10" customFormat="1" ht="36.75" customHeight="1">
      <c r="A15" s="60" t="s">
        <v>30</v>
      </c>
      <c r="B15" s="102" t="s">
        <v>27</v>
      </c>
      <c r="C15" s="103">
        <f>Y15/Y20</f>
        <v>0.27932921196617638</v>
      </c>
      <c r="D15" s="77">
        <v>258</v>
      </c>
      <c r="E15" s="77">
        <v>282</v>
      </c>
      <c r="F15" s="117">
        <f t="shared" si="0"/>
        <v>24</v>
      </c>
      <c r="G15" s="118">
        <f t="shared" si="1"/>
        <v>9.3023255813953487E-2</v>
      </c>
      <c r="H15" s="77">
        <v>758</v>
      </c>
      <c r="I15" s="77">
        <v>743</v>
      </c>
      <c r="J15" s="119">
        <f t="shared" si="9"/>
        <v>-15</v>
      </c>
      <c r="K15" s="118">
        <f t="shared" si="10"/>
        <v>-1.9788918205804751E-2</v>
      </c>
      <c r="L15" s="77">
        <v>1826</v>
      </c>
      <c r="M15" s="77">
        <v>1759</v>
      </c>
      <c r="N15" s="119">
        <f t="shared" si="11"/>
        <v>-67</v>
      </c>
      <c r="O15" s="118">
        <f t="shared" si="12"/>
        <v>-3.6692223439211392E-2</v>
      </c>
      <c r="P15" s="77">
        <v>413</v>
      </c>
      <c r="Q15" s="77">
        <v>420</v>
      </c>
      <c r="R15" s="119">
        <f t="shared" si="2"/>
        <v>7</v>
      </c>
      <c r="S15" s="118">
        <f t="shared" si="3"/>
        <v>1.6949152542372881E-2</v>
      </c>
      <c r="T15" s="77">
        <v>712</v>
      </c>
      <c r="U15" s="77">
        <v>727</v>
      </c>
      <c r="V15" s="119">
        <f t="shared" si="4"/>
        <v>15</v>
      </c>
      <c r="W15" s="118">
        <f t="shared" si="5"/>
        <v>2.1067415730337078E-2</v>
      </c>
      <c r="X15" s="119">
        <f t="shared" si="6"/>
        <v>3967</v>
      </c>
      <c r="Y15" s="119">
        <f t="shared" si="6"/>
        <v>3931</v>
      </c>
      <c r="Z15" s="119">
        <f t="shared" si="7"/>
        <v>-36</v>
      </c>
      <c r="AA15" s="120">
        <f t="shared" si="8"/>
        <v>-9.0748676581799848E-3</v>
      </c>
    </row>
    <row r="16" spans="1:27" s="10" customFormat="1" ht="27" customHeight="1">
      <c r="A16" s="60" t="s">
        <v>36</v>
      </c>
      <c r="B16" s="102" t="s">
        <v>37</v>
      </c>
      <c r="C16" s="103">
        <f>Y16/Y20</f>
        <v>1.8830384424074469E-2</v>
      </c>
      <c r="D16" s="77">
        <v>145</v>
      </c>
      <c r="E16" s="77">
        <v>154</v>
      </c>
      <c r="F16" s="117">
        <f t="shared" si="0"/>
        <v>9</v>
      </c>
      <c r="G16" s="118">
        <f t="shared" si="1"/>
        <v>6.2068965517241378E-2</v>
      </c>
      <c r="H16" s="77">
        <v>33</v>
      </c>
      <c r="I16" s="77">
        <v>32</v>
      </c>
      <c r="J16" s="119">
        <f t="shared" si="9"/>
        <v>-1</v>
      </c>
      <c r="K16" s="118">
        <f t="shared" si="10"/>
        <v>-3.0303030303030304E-2</v>
      </c>
      <c r="L16" s="77">
        <v>16</v>
      </c>
      <c r="M16" s="77">
        <v>16</v>
      </c>
      <c r="N16" s="119">
        <f t="shared" si="11"/>
        <v>0</v>
      </c>
      <c r="O16" s="118">
        <f t="shared" si="12"/>
        <v>0</v>
      </c>
      <c r="P16" s="77">
        <v>45</v>
      </c>
      <c r="Q16" s="77">
        <v>54</v>
      </c>
      <c r="R16" s="119">
        <f t="shared" si="2"/>
        <v>9</v>
      </c>
      <c r="S16" s="118">
        <f t="shared" si="3"/>
        <v>0.2</v>
      </c>
      <c r="T16" s="77">
        <v>8</v>
      </c>
      <c r="U16" s="77">
        <v>9</v>
      </c>
      <c r="V16" s="119">
        <f t="shared" si="4"/>
        <v>1</v>
      </c>
      <c r="W16" s="118">
        <f t="shared" si="5"/>
        <v>0.125</v>
      </c>
      <c r="X16" s="119">
        <f t="shared" si="6"/>
        <v>247</v>
      </c>
      <c r="Y16" s="119">
        <f t="shared" si="6"/>
        <v>265</v>
      </c>
      <c r="Z16" s="119">
        <f t="shared" si="7"/>
        <v>18</v>
      </c>
      <c r="AA16" s="120">
        <f t="shared" si="8"/>
        <v>7.28744939271255E-2</v>
      </c>
    </row>
    <row r="17" spans="1:27" s="10" customFormat="1" ht="39">
      <c r="A17" s="60" t="s">
        <v>11</v>
      </c>
      <c r="B17" s="102" t="s">
        <v>32</v>
      </c>
      <c r="C17" s="103">
        <f>Y17/Y20</f>
        <v>5.8693952959567967E-2</v>
      </c>
      <c r="D17" s="77">
        <v>374</v>
      </c>
      <c r="E17" s="77">
        <v>381</v>
      </c>
      <c r="F17" s="117">
        <f t="shared" si="0"/>
        <v>7</v>
      </c>
      <c r="G17" s="118">
        <f t="shared" si="1"/>
        <v>1.871657754010695E-2</v>
      </c>
      <c r="H17" s="77">
        <v>106</v>
      </c>
      <c r="I17" s="77">
        <v>108</v>
      </c>
      <c r="J17" s="119">
        <f t="shared" si="9"/>
        <v>2</v>
      </c>
      <c r="K17" s="118">
        <f t="shared" si="10"/>
        <v>1.8867924528301886E-2</v>
      </c>
      <c r="L17" s="77">
        <v>18</v>
      </c>
      <c r="M17" s="77">
        <v>18</v>
      </c>
      <c r="N17" s="119">
        <f t="shared" si="11"/>
        <v>0</v>
      </c>
      <c r="O17" s="118">
        <f t="shared" si="12"/>
        <v>0</v>
      </c>
      <c r="P17" s="77">
        <v>228</v>
      </c>
      <c r="Q17" s="77">
        <v>235</v>
      </c>
      <c r="R17" s="119">
        <f t="shared" si="2"/>
        <v>7</v>
      </c>
      <c r="S17" s="118">
        <f t="shared" si="3"/>
        <v>3.0701754385964911E-2</v>
      </c>
      <c r="T17" s="77">
        <v>87</v>
      </c>
      <c r="U17" s="77">
        <v>84</v>
      </c>
      <c r="V17" s="119">
        <f t="shared" si="4"/>
        <v>-3</v>
      </c>
      <c r="W17" s="118">
        <f t="shared" si="5"/>
        <v>-3.4482758620689655E-2</v>
      </c>
      <c r="X17" s="119">
        <f t="shared" si="6"/>
        <v>813</v>
      </c>
      <c r="Y17" s="119">
        <f t="shared" si="6"/>
        <v>826</v>
      </c>
      <c r="Z17" s="119">
        <f t="shared" si="7"/>
        <v>13</v>
      </c>
      <c r="AA17" s="120">
        <f t="shared" si="8"/>
        <v>1.5990159901599015E-2</v>
      </c>
    </row>
    <row r="18" spans="1:27" s="10" customFormat="1" ht="15">
      <c r="A18" s="61"/>
      <c r="B18" s="104" t="s">
        <v>28</v>
      </c>
      <c r="C18" s="103">
        <f>Y18/Y20</f>
        <v>0.21779293682938961</v>
      </c>
      <c r="D18" s="77">
        <v>1046</v>
      </c>
      <c r="E18" s="77">
        <v>1075</v>
      </c>
      <c r="F18" s="117">
        <f t="shared" si="0"/>
        <v>29</v>
      </c>
      <c r="G18" s="118">
        <f t="shared" si="1"/>
        <v>2.7724665391969407E-2</v>
      </c>
      <c r="H18" s="77">
        <v>499</v>
      </c>
      <c r="I18" s="77">
        <v>533</v>
      </c>
      <c r="J18" s="119">
        <f t="shared" si="9"/>
        <v>34</v>
      </c>
      <c r="K18" s="118">
        <f t="shared" si="10"/>
        <v>6.8136272545090179E-2</v>
      </c>
      <c r="L18" s="77">
        <v>344</v>
      </c>
      <c r="M18" s="77">
        <v>348</v>
      </c>
      <c r="N18" s="119">
        <f t="shared" si="11"/>
        <v>4</v>
      </c>
      <c r="O18" s="118">
        <f t="shared" si="12"/>
        <v>1.1627906976744186E-2</v>
      </c>
      <c r="P18" s="77">
        <v>706</v>
      </c>
      <c r="Q18" s="77">
        <v>738</v>
      </c>
      <c r="R18" s="119">
        <f t="shared" si="2"/>
        <v>32</v>
      </c>
      <c r="S18" s="118">
        <f t="shared" si="3"/>
        <v>4.5325779036827198E-2</v>
      </c>
      <c r="T18" s="77">
        <v>354</v>
      </c>
      <c r="U18" s="77">
        <v>371</v>
      </c>
      <c r="V18" s="119">
        <f t="shared" si="4"/>
        <v>17</v>
      </c>
      <c r="W18" s="118">
        <f t="shared" si="5"/>
        <v>4.8022598870056499E-2</v>
      </c>
      <c r="X18" s="119">
        <f t="shared" si="6"/>
        <v>2949</v>
      </c>
      <c r="Y18" s="119">
        <f t="shared" si="6"/>
        <v>3065</v>
      </c>
      <c r="Z18" s="119">
        <f t="shared" si="7"/>
        <v>116</v>
      </c>
      <c r="AA18" s="120">
        <f t="shared" si="8"/>
        <v>3.9335367921329266E-2</v>
      </c>
    </row>
    <row r="19" spans="1:27" s="10" customFormat="1" ht="15">
      <c r="A19" s="60" t="s">
        <v>12</v>
      </c>
      <c r="B19" s="105" t="s">
        <v>13</v>
      </c>
      <c r="C19" s="130">
        <f>Y19/Y20</f>
        <v>7.3687202444397068E-2</v>
      </c>
      <c r="D19" s="77">
        <v>322</v>
      </c>
      <c r="E19" s="77">
        <v>323</v>
      </c>
      <c r="F19" s="117">
        <f t="shared" si="0"/>
        <v>1</v>
      </c>
      <c r="G19" s="118">
        <f t="shared" si="1"/>
        <v>3.105590062111801E-3</v>
      </c>
      <c r="H19" s="77">
        <v>135</v>
      </c>
      <c r="I19" s="77">
        <v>141</v>
      </c>
      <c r="J19" s="119">
        <f t="shared" si="9"/>
        <v>6</v>
      </c>
      <c r="K19" s="118">
        <f t="shared" si="10"/>
        <v>4.4444444444444446E-2</v>
      </c>
      <c r="L19" s="77">
        <v>36</v>
      </c>
      <c r="M19" s="77">
        <v>35</v>
      </c>
      <c r="N19" s="119">
        <f t="shared" si="11"/>
        <v>-1</v>
      </c>
      <c r="O19" s="118">
        <f t="shared" si="12"/>
        <v>-2.7777777777777776E-2</v>
      </c>
      <c r="P19" s="77">
        <v>307</v>
      </c>
      <c r="Q19" s="77">
        <v>299</v>
      </c>
      <c r="R19" s="119">
        <f t="shared" si="2"/>
        <v>-8</v>
      </c>
      <c r="S19" s="118">
        <f t="shared" si="3"/>
        <v>-2.6058631921824105E-2</v>
      </c>
      <c r="T19" s="77">
        <v>244</v>
      </c>
      <c r="U19" s="77">
        <v>239</v>
      </c>
      <c r="V19" s="193">
        <f t="shared" si="4"/>
        <v>-5</v>
      </c>
      <c r="W19" s="192">
        <f t="shared" si="5"/>
        <v>-2.0491803278688523E-2</v>
      </c>
      <c r="X19" s="119">
        <f t="shared" si="6"/>
        <v>1044</v>
      </c>
      <c r="Y19" s="119">
        <f t="shared" si="6"/>
        <v>1037</v>
      </c>
      <c r="Z19" s="119">
        <f t="shared" si="7"/>
        <v>-7</v>
      </c>
      <c r="AA19" s="120">
        <f t="shared" si="8"/>
        <v>-6.7049808429118776E-3</v>
      </c>
    </row>
    <row r="20" spans="1:27" s="10" customFormat="1" ht="13.5" thickBot="1">
      <c r="A20" s="62"/>
      <c r="B20" s="63" t="s">
        <v>14</v>
      </c>
      <c r="C20" s="64">
        <f>Y20/Y20</f>
        <v>1</v>
      </c>
      <c r="D20" s="111">
        <f>SUM(D7:D19)</f>
        <v>3584</v>
      </c>
      <c r="E20" s="111">
        <f>SUM(E7:E19)</f>
        <v>3710</v>
      </c>
      <c r="F20" s="112">
        <f t="shared" si="0"/>
        <v>126</v>
      </c>
      <c r="G20" s="113">
        <f t="shared" si="1"/>
        <v>3.515625E-2</v>
      </c>
      <c r="H20" s="111">
        <f>SUM(H7:H19)</f>
        <v>2435</v>
      </c>
      <c r="I20" s="111">
        <f>SUM(I7:I19)</f>
        <v>2501</v>
      </c>
      <c r="J20" s="112">
        <f>I20-H20</f>
        <v>66</v>
      </c>
      <c r="K20" s="114">
        <f>J20/H20</f>
        <v>2.7104722792607804E-2</v>
      </c>
      <c r="L20" s="111">
        <f>SUM(L7:L19)</f>
        <v>2776</v>
      </c>
      <c r="M20" s="111">
        <f>SUM(M7:M19)</f>
        <v>2727</v>
      </c>
      <c r="N20" s="112">
        <f t="shared" si="11"/>
        <v>-49</v>
      </c>
      <c r="O20" s="114">
        <f>N20/L20</f>
        <v>-1.7651296829971182E-2</v>
      </c>
      <c r="P20" s="111">
        <f>SUM(P7:P19)</f>
        <v>2978</v>
      </c>
      <c r="Q20" s="111">
        <f>SUM(Q7:Q19)</f>
        <v>3057</v>
      </c>
      <c r="R20" s="112">
        <f>Q20-P20</f>
        <v>79</v>
      </c>
      <c r="S20" s="114">
        <f>R20/P20</f>
        <v>2.6527871054398924E-2</v>
      </c>
      <c r="T20" s="111">
        <f>SUM(T7:T19)</f>
        <v>2024</v>
      </c>
      <c r="U20" s="111">
        <f>SUM(U7:U19)</f>
        <v>2078</v>
      </c>
      <c r="V20" s="112">
        <f>U20-T20</f>
        <v>54</v>
      </c>
      <c r="W20" s="114">
        <f>V20/T20</f>
        <v>2.66798418972332E-2</v>
      </c>
      <c r="X20" s="115">
        <f>D20+H20+L20+P20+T20</f>
        <v>13797</v>
      </c>
      <c r="Y20" s="115">
        <f t="shared" si="6"/>
        <v>14073</v>
      </c>
      <c r="Z20" s="115">
        <f>Y20-X20</f>
        <v>276</v>
      </c>
      <c r="AA20" s="116">
        <f>Z20/X20</f>
        <v>2.0004348771472058E-2</v>
      </c>
    </row>
    <row r="21" spans="1:27">
      <c r="A21" s="235"/>
      <c r="B21" s="235"/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</row>
    <row r="22" spans="1:27">
      <c r="A22" s="5"/>
      <c r="B22" s="2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8"/>
      <c r="X22" s="4"/>
      <c r="Y22" s="4"/>
      <c r="Z22" s="4"/>
    </row>
  </sheetData>
  <mergeCells count="15">
    <mergeCell ref="X4:AA4"/>
    <mergeCell ref="D4:W4"/>
    <mergeCell ref="T5:W5"/>
    <mergeCell ref="A21:Z21"/>
    <mergeCell ref="V6:W6"/>
    <mergeCell ref="Z6:AA6"/>
    <mergeCell ref="N6:O6"/>
    <mergeCell ref="X5:AA5"/>
    <mergeCell ref="L5:O5"/>
    <mergeCell ref="F6:G6"/>
    <mergeCell ref="J6:K6"/>
    <mergeCell ref="R6:S6"/>
    <mergeCell ref="D5:G5"/>
    <mergeCell ref="H5:K5"/>
    <mergeCell ref="P5:S5"/>
  </mergeCells>
  <phoneticPr fontId="0" type="noConversion"/>
  <pageMargins left="0" right="0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D21"/>
  <sheetViews>
    <sheetView workbookViewId="0">
      <selection activeCell="F28" sqref="F28"/>
    </sheetView>
  </sheetViews>
  <sheetFormatPr defaultRowHeight="15"/>
  <cols>
    <col min="1" max="1" width="2.42578125" customWidth="1"/>
    <col min="2" max="2" width="38.5703125" customWidth="1"/>
    <col min="3" max="3" width="8.7109375" customWidth="1"/>
    <col min="4" max="4" width="7.7109375" customWidth="1"/>
    <col min="5" max="5" width="8.140625" customWidth="1"/>
    <col min="6" max="6" width="8" customWidth="1"/>
    <col min="7" max="7" width="7.5703125" customWidth="1"/>
    <col min="8" max="8" width="6.7109375" customWidth="1"/>
    <col min="9" max="9" width="6.85546875" customWidth="1"/>
    <col min="10" max="10" width="7" customWidth="1"/>
    <col min="11" max="11" width="7.140625" customWidth="1"/>
    <col min="12" max="12" width="6.85546875" customWidth="1"/>
    <col min="13" max="13" width="7.140625" customWidth="1"/>
    <col min="14" max="14" width="8" customWidth="1"/>
  </cols>
  <sheetData>
    <row r="3" spans="2:30" s="34" customFormat="1" ht="12.75">
      <c r="B3" s="33" t="s">
        <v>100</v>
      </c>
      <c r="D3" s="35"/>
      <c r="E3" s="35"/>
      <c r="F3" s="35"/>
      <c r="G3" s="35"/>
      <c r="H3" s="35"/>
      <c r="I3" s="36"/>
      <c r="J3" s="35"/>
      <c r="K3" s="35"/>
      <c r="L3" s="35"/>
      <c r="O3" s="35"/>
      <c r="P3" s="35"/>
      <c r="Q3" s="35"/>
      <c r="R3" s="35"/>
      <c r="S3" s="35"/>
      <c r="T3" s="35"/>
      <c r="W3" s="37"/>
      <c r="X3" s="37"/>
      <c r="Y3" s="37"/>
      <c r="Z3" s="37"/>
      <c r="AA3" s="37"/>
    </row>
    <row r="4" spans="2:30" s="34" customFormat="1" ht="12.75">
      <c r="B4" s="33" t="s">
        <v>170</v>
      </c>
      <c r="C4" s="38"/>
      <c r="D4" s="33"/>
      <c r="E4" s="33"/>
      <c r="F4" s="33"/>
      <c r="G4" s="33"/>
      <c r="H4" s="33"/>
      <c r="I4" s="39"/>
      <c r="W4" s="37"/>
      <c r="X4" s="37"/>
      <c r="Y4" s="37"/>
      <c r="Z4" s="37"/>
      <c r="AA4" s="37"/>
    </row>
    <row r="5" spans="2:30" s="8" customFormat="1" ht="13.5" thickBot="1">
      <c r="B5" s="100"/>
      <c r="C5" s="7"/>
      <c r="D5" s="27"/>
      <c r="E5" s="27"/>
      <c r="F5" s="27"/>
      <c r="G5" s="27"/>
      <c r="H5" s="27"/>
      <c r="I5" s="30"/>
      <c r="W5" s="26"/>
      <c r="X5" s="26"/>
      <c r="Y5" s="26"/>
      <c r="Z5" s="26"/>
      <c r="AA5" s="26"/>
    </row>
    <row r="6" spans="2:30" s="8" customFormat="1" ht="13.5" thickBot="1">
      <c r="B6" s="186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8"/>
    </row>
    <row r="7" spans="2:30" s="8" customFormat="1">
      <c r="B7" s="67"/>
      <c r="C7" s="236" t="s">
        <v>65</v>
      </c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7"/>
      <c r="AD7" s="8" t="s">
        <v>43</v>
      </c>
    </row>
    <row r="8" spans="2:30" s="8" customFormat="1">
      <c r="B8" s="68" t="s">
        <v>66</v>
      </c>
      <c r="C8" s="238" t="s">
        <v>53</v>
      </c>
      <c r="D8" s="238"/>
      <c r="E8" s="238" t="s">
        <v>54</v>
      </c>
      <c r="F8" s="238"/>
      <c r="G8" s="238" t="s">
        <v>55</v>
      </c>
      <c r="H8" s="238"/>
      <c r="I8" s="238" t="s">
        <v>56</v>
      </c>
      <c r="J8" s="238"/>
      <c r="K8" s="238" t="s">
        <v>57</v>
      </c>
      <c r="L8" s="238"/>
      <c r="M8" s="238" t="s">
        <v>19</v>
      </c>
      <c r="N8" s="239"/>
      <c r="AD8" s="8" t="s">
        <v>35</v>
      </c>
    </row>
    <row r="9" spans="2:30" s="8" customFormat="1">
      <c r="B9" s="69"/>
      <c r="C9" s="66" t="s">
        <v>34</v>
      </c>
      <c r="D9" s="66" t="s">
        <v>23</v>
      </c>
      <c r="E9" s="66" t="s">
        <v>34</v>
      </c>
      <c r="F9" s="66" t="s">
        <v>23</v>
      </c>
      <c r="G9" s="66" t="s">
        <v>34</v>
      </c>
      <c r="H9" s="66" t="s">
        <v>23</v>
      </c>
      <c r="I9" s="66" t="s">
        <v>34</v>
      </c>
      <c r="J9" s="66" t="s">
        <v>23</v>
      </c>
      <c r="K9" s="66" t="s">
        <v>34</v>
      </c>
      <c r="L9" s="66" t="s">
        <v>23</v>
      </c>
      <c r="M9" s="66" t="s">
        <v>34</v>
      </c>
      <c r="N9" s="70" t="s">
        <v>23</v>
      </c>
      <c r="AD9" s="28" t="s">
        <v>38</v>
      </c>
    </row>
    <row r="10" spans="2:30" s="8" customFormat="1">
      <c r="B10" s="189" t="s">
        <v>106</v>
      </c>
      <c r="C10" s="77">
        <v>1</v>
      </c>
      <c r="D10" s="50">
        <f>C10/C20</f>
        <v>2.6954177897574127E-4</v>
      </c>
      <c r="E10" s="77">
        <v>1</v>
      </c>
      <c r="F10" s="50"/>
      <c r="G10" s="77"/>
      <c r="H10" s="50"/>
      <c r="I10" s="77">
        <v>12</v>
      </c>
      <c r="J10" s="50">
        <f>I10/I20</f>
        <v>3.9254170755642784E-3</v>
      </c>
      <c r="K10" s="77"/>
      <c r="L10" s="50"/>
      <c r="M10" s="51">
        <f t="shared" ref="M10:M19" si="0">C10+E10+G10+I10+K10</f>
        <v>14</v>
      </c>
      <c r="N10" s="45">
        <f>M10/M19</f>
        <v>0.12612612612612611</v>
      </c>
      <c r="AD10" s="28"/>
    </row>
    <row r="11" spans="2:30" s="8" customFormat="1">
      <c r="B11" s="190" t="s">
        <v>58</v>
      </c>
      <c r="C11" s="77">
        <v>201</v>
      </c>
      <c r="D11" s="50">
        <f>C11/C20</f>
        <v>5.4177897574123987E-2</v>
      </c>
      <c r="E11" s="77">
        <v>211</v>
      </c>
      <c r="F11" s="50">
        <f>E11/E20</f>
        <v>8.4366253498600566E-2</v>
      </c>
      <c r="G11" s="77">
        <v>291</v>
      </c>
      <c r="H11" s="50">
        <f>G11/G20</f>
        <v>0.10671067106710672</v>
      </c>
      <c r="I11" s="77">
        <v>228</v>
      </c>
      <c r="J11" s="50">
        <f>I11/I20</f>
        <v>7.4582924435721301E-2</v>
      </c>
      <c r="K11" s="77">
        <v>165</v>
      </c>
      <c r="L11" s="50">
        <f>K11/K20</f>
        <v>7.9403272377285852E-2</v>
      </c>
      <c r="M11" s="51">
        <f t="shared" si="0"/>
        <v>1096</v>
      </c>
      <c r="N11" s="45">
        <f>M11/M20</f>
        <v>7.7879627655794786E-2</v>
      </c>
      <c r="AD11" s="8" t="s">
        <v>39</v>
      </c>
    </row>
    <row r="12" spans="2:30" s="8" customFormat="1">
      <c r="B12" s="190" t="s">
        <v>59</v>
      </c>
      <c r="C12" s="77">
        <v>37</v>
      </c>
      <c r="D12" s="50">
        <f>C12/C20</f>
        <v>9.9730458221024259E-3</v>
      </c>
      <c r="E12" s="77">
        <v>13</v>
      </c>
      <c r="F12" s="50">
        <f>E12/E20</f>
        <v>5.1979208316673331E-3</v>
      </c>
      <c r="G12" s="77">
        <v>3</v>
      </c>
      <c r="H12" s="50">
        <f>G12/G20</f>
        <v>1.1001100110011001E-3</v>
      </c>
      <c r="I12" s="77">
        <v>18</v>
      </c>
      <c r="J12" s="50">
        <f>I12/I20</f>
        <v>5.8881256133464181E-3</v>
      </c>
      <c r="K12" s="77">
        <v>12</v>
      </c>
      <c r="L12" s="50">
        <f>K12/K20</f>
        <v>5.7747834456207889E-3</v>
      </c>
      <c r="M12" s="51">
        <f t="shared" si="0"/>
        <v>83</v>
      </c>
      <c r="N12" s="45">
        <f>M12/M20</f>
        <v>5.8978185177289847E-3</v>
      </c>
    </row>
    <row r="13" spans="2:30" s="8" customFormat="1">
      <c r="B13" s="190" t="s">
        <v>60</v>
      </c>
      <c r="C13" s="77">
        <v>2958</v>
      </c>
      <c r="D13" s="50">
        <f>C13/C20</f>
        <v>0.79730458221024259</v>
      </c>
      <c r="E13" s="77">
        <v>1739</v>
      </c>
      <c r="F13" s="50">
        <f>E13/E20</f>
        <v>0.69532187125149936</v>
      </c>
      <c r="G13" s="77">
        <v>1164</v>
      </c>
      <c r="H13" s="50">
        <f>G13/G20</f>
        <v>0.42684268426842686</v>
      </c>
      <c r="I13" s="77">
        <v>2160</v>
      </c>
      <c r="J13" s="50">
        <f>I13/I20</f>
        <v>0.70657507360157012</v>
      </c>
      <c r="K13" s="77">
        <v>1030</v>
      </c>
      <c r="L13" s="50">
        <f>K13/K20</f>
        <v>0.49566891241578442</v>
      </c>
      <c r="M13" s="51">
        <f t="shared" si="0"/>
        <v>9051</v>
      </c>
      <c r="N13" s="45">
        <f>M13/M20</f>
        <v>0.64314645065018117</v>
      </c>
      <c r="AD13" s="8" t="s">
        <v>40</v>
      </c>
    </row>
    <row r="14" spans="2:30" s="8" customFormat="1">
      <c r="B14" s="191" t="s">
        <v>107</v>
      </c>
      <c r="C14" s="77">
        <v>1</v>
      </c>
      <c r="D14" s="50"/>
      <c r="E14" s="77"/>
      <c r="F14" s="50"/>
      <c r="G14" s="77"/>
      <c r="H14" s="50"/>
      <c r="I14" s="77">
        <v>1</v>
      </c>
      <c r="J14" s="50">
        <f>I14/I20</f>
        <v>3.2711808963035657E-4</v>
      </c>
      <c r="K14" s="77">
        <v>1</v>
      </c>
      <c r="L14" s="50">
        <f>K14/K20</f>
        <v>4.8123195380173246E-4</v>
      </c>
      <c r="M14" s="51">
        <f t="shared" si="0"/>
        <v>3</v>
      </c>
      <c r="N14" s="45">
        <f>M14/M20</f>
        <v>2.1317416329140907E-4</v>
      </c>
    </row>
    <row r="15" spans="2:30" s="8" customFormat="1">
      <c r="B15" s="190" t="s">
        <v>61</v>
      </c>
      <c r="C15" s="77">
        <v>327</v>
      </c>
      <c r="D15" s="50">
        <f>C15/C20</f>
        <v>8.814016172506739E-2</v>
      </c>
      <c r="E15" s="77">
        <v>463</v>
      </c>
      <c r="F15" s="50">
        <f>E15/E20</f>
        <v>0.18512594962015194</v>
      </c>
      <c r="G15" s="77">
        <v>1189</v>
      </c>
      <c r="H15" s="50">
        <f>G15/G20</f>
        <v>0.43601026769343604</v>
      </c>
      <c r="I15" s="77">
        <v>453</v>
      </c>
      <c r="J15" s="50">
        <f>I15/I20</f>
        <v>0.14818449460255151</v>
      </c>
      <c r="K15" s="77">
        <v>511</v>
      </c>
      <c r="L15" s="50">
        <f>K15/K20</f>
        <v>0.24590952839268526</v>
      </c>
      <c r="M15" s="51">
        <f t="shared" si="0"/>
        <v>2943</v>
      </c>
      <c r="N15" s="45">
        <f>M15/M20</f>
        <v>0.2091238541888723</v>
      </c>
      <c r="AD15" s="8" t="s">
        <v>41</v>
      </c>
    </row>
    <row r="16" spans="2:30" s="8" customFormat="1">
      <c r="B16" s="190" t="s">
        <v>62</v>
      </c>
      <c r="C16" s="77">
        <v>65</v>
      </c>
      <c r="D16" s="50">
        <f>C16/C20</f>
        <v>1.7520215633423181E-2</v>
      </c>
      <c r="E16" s="77">
        <v>14</v>
      </c>
      <c r="F16" s="50">
        <f>E16/E20</f>
        <v>5.5977608956417433E-3</v>
      </c>
      <c r="G16" s="77">
        <v>2</v>
      </c>
      <c r="H16" s="50">
        <f>G16/G20</f>
        <v>7.334066740007334E-4</v>
      </c>
      <c r="I16" s="77">
        <v>113</v>
      </c>
      <c r="J16" s="50">
        <f>I16/I20</f>
        <v>3.6964344128230291E-2</v>
      </c>
      <c r="K16" s="77">
        <v>182</v>
      </c>
      <c r="L16" s="50">
        <f>K16/K20</f>
        <v>8.7584215591915301E-2</v>
      </c>
      <c r="M16" s="51">
        <f t="shared" si="0"/>
        <v>376</v>
      </c>
      <c r="N16" s="45">
        <f>M16/M20</f>
        <v>2.6717828465856606E-2</v>
      </c>
    </row>
    <row r="17" spans="2:30">
      <c r="B17" s="191" t="s">
        <v>105</v>
      </c>
      <c r="C17" s="77"/>
      <c r="D17" s="50"/>
      <c r="E17" s="77">
        <v>1</v>
      </c>
      <c r="F17" s="50"/>
      <c r="G17" s="77">
        <v>2</v>
      </c>
      <c r="H17" s="50">
        <f>G17/G20</f>
        <v>7.334066740007334E-4</v>
      </c>
      <c r="I17" s="77"/>
      <c r="J17" s="50"/>
      <c r="K17" s="77">
        <v>4</v>
      </c>
      <c r="L17" s="50">
        <f>K17/K20</f>
        <v>1.9249278152069298E-3</v>
      </c>
      <c r="M17" s="51">
        <f t="shared" si="0"/>
        <v>7</v>
      </c>
      <c r="N17" s="45">
        <f>M17/M20</f>
        <v>4.974063810132878E-4</v>
      </c>
    </row>
    <row r="18" spans="2:30" s="8" customFormat="1">
      <c r="B18" s="190" t="s">
        <v>63</v>
      </c>
      <c r="C18" s="77">
        <v>98</v>
      </c>
      <c r="D18" s="50">
        <f>C18/C20</f>
        <v>2.6415094339622643E-2</v>
      </c>
      <c r="E18" s="77">
        <v>41</v>
      </c>
      <c r="F18" s="50">
        <f>E18/E20</f>
        <v>1.6393442622950821E-2</v>
      </c>
      <c r="G18" s="77">
        <v>29</v>
      </c>
      <c r="H18" s="50">
        <f>G18/G20</f>
        <v>1.0634396773010634E-2</v>
      </c>
      <c r="I18" s="77">
        <v>55</v>
      </c>
      <c r="J18" s="50">
        <f>I18/I20</f>
        <v>1.7991494929669612E-2</v>
      </c>
      <c r="K18" s="77">
        <v>166</v>
      </c>
      <c r="L18" s="50">
        <f>K18/K20</f>
        <v>7.9884504331087583E-2</v>
      </c>
      <c r="M18" s="51">
        <f t="shared" si="0"/>
        <v>389</v>
      </c>
      <c r="N18" s="45">
        <f>M18/M20</f>
        <v>2.7641583173452711E-2</v>
      </c>
    </row>
    <row r="19" spans="2:30" s="8" customFormat="1">
      <c r="B19" s="190" t="s">
        <v>64</v>
      </c>
      <c r="C19" s="77">
        <v>22</v>
      </c>
      <c r="D19" s="50">
        <f>C19/C20</f>
        <v>5.9299191374663071E-3</v>
      </c>
      <c r="E19" s="77">
        <v>18</v>
      </c>
      <c r="F19" s="50">
        <f>E19/E20</f>
        <v>7.1971211515393842E-3</v>
      </c>
      <c r="G19" s="77">
        <v>47</v>
      </c>
      <c r="H19" s="50">
        <f>G19/G20</f>
        <v>1.7235056839017236E-2</v>
      </c>
      <c r="I19" s="77">
        <v>17</v>
      </c>
      <c r="J19" s="50">
        <f>I19/I20</f>
        <v>5.5610075237160616E-3</v>
      </c>
      <c r="K19" s="77">
        <v>7</v>
      </c>
      <c r="L19" s="50">
        <f>K19/K20</f>
        <v>3.3686236766121268E-3</v>
      </c>
      <c r="M19" s="51">
        <f t="shared" si="0"/>
        <v>111</v>
      </c>
      <c r="N19" s="45">
        <f>M19/M20</f>
        <v>7.8874440417821354E-3</v>
      </c>
      <c r="AD19" s="8" t="s">
        <v>42</v>
      </c>
    </row>
    <row r="20" spans="2:30" s="40" customFormat="1" ht="15.75" thickBot="1">
      <c r="B20" s="71" t="s">
        <v>14</v>
      </c>
      <c r="C20" s="72">
        <f>SUM(C10:C19)</f>
        <v>3710</v>
      </c>
      <c r="D20" s="73">
        <f>C20/C20</f>
        <v>1</v>
      </c>
      <c r="E20" s="72">
        <f>SUM(E10:E19)</f>
        <v>2501</v>
      </c>
      <c r="F20" s="73">
        <f>E20/E20</f>
        <v>1</v>
      </c>
      <c r="G20" s="72">
        <f>SUM(G10:G19)</f>
        <v>2727</v>
      </c>
      <c r="H20" s="73">
        <f>G20/G20</f>
        <v>1</v>
      </c>
      <c r="I20" s="72">
        <f>SUM(I10:I19)</f>
        <v>3057</v>
      </c>
      <c r="J20" s="73">
        <f>I20/I20</f>
        <v>1</v>
      </c>
      <c r="K20" s="72">
        <f>SUM(K10:K19)</f>
        <v>2078</v>
      </c>
      <c r="L20" s="73">
        <f>K20/K20</f>
        <v>1</v>
      </c>
      <c r="M20" s="72">
        <f>SUM(M10:M19)</f>
        <v>14073</v>
      </c>
      <c r="N20" s="74">
        <f>M20/M20</f>
        <v>1</v>
      </c>
    </row>
    <row r="21" spans="2:30" ht="23.25" customHeight="1">
      <c r="B21" s="65"/>
    </row>
  </sheetData>
  <mergeCells count="7">
    <mergeCell ref="C7:N7"/>
    <mergeCell ref="C8:D8"/>
    <mergeCell ref="E8:F8"/>
    <mergeCell ref="M8:N8"/>
    <mergeCell ref="G8:H8"/>
    <mergeCell ref="I8:J8"/>
    <mergeCell ref="K8:L8"/>
  </mergeCells>
  <phoneticPr fontId="37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2"/>
  <sheetViews>
    <sheetView topLeftCell="A22" workbookViewId="0">
      <selection activeCell="R48" sqref="R48"/>
    </sheetView>
  </sheetViews>
  <sheetFormatPr defaultRowHeight="15"/>
  <cols>
    <col min="1" max="1" width="2.140625" customWidth="1"/>
    <col min="2" max="2" width="8.5703125" style="41" customWidth="1"/>
    <col min="3" max="3" width="5.85546875" style="41" customWidth="1"/>
    <col min="4" max="4" width="7" style="41" customWidth="1"/>
    <col min="5" max="5" width="6.28515625" style="41" customWidth="1"/>
    <col min="6" max="6" width="7.5703125" style="41" customWidth="1"/>
    <col min="7" max="7" width="5.28515625" style="41" customWidth="1"/>
    <col min="8" max="8" width="7.42578125" style="41" customWidth="1"/>
    <col min="9" max="9" width="6" style="41" customWidth="1"/>
    <col min="10" max="10" width="6.5703125" style="41" customWidth="1"/>
    <col min="11" max="11" width="6" style="41" customWidth="1"/>
    <col min="12" max="12" width="6.5703125" style="41" customWidth="1"/>
    <col min="13" max="13" width="6.85546875" style="41" customWidth="1"/>
    <col min="14" max="14" width="7.28515625" style="41" customWidth="1"/>
    <col min="15" max="15" width="7" style="41" customWidth="1"/>
    <col min="16" max="16" width="7.140625" customWidth="1"/>
  </cols>
  <sheetData>
    <row r="1" spans="1:29" ht="5.25" customHeight="1" thickBot="1"/>
    <row r="2" spans="1:29" s="34" customFormat="1" ht="12.75">
      <c r="B2" s="150" t="s">
        <v>101</v>
      </c>
      <c r="C2" s="176"/>
      <c r="D2" s="176"/>
      <c r="E2" s="176"/>
      <c r="F2" s="176"/>
      <c r="G2" s="177"/>
      <c r="H2" s="177"/>
      <c r="I2" s="176"/>
      <c r="J2" s="176"/>
      <c r="K2" s="176"/>
      <c r="L2" s="176"/>
      <c r="M2" s="176"/>
      <c r="N2" s="178"/>
      <c r="O2" s="35"/>
      <c r="Q2" s="35"/>
      <c r="R2" s="35"/>
      <c r="S2" s="35"/>
      <c r="T2" s="35"/>
      <c r="U2" s="35"/>
      <c r="V2" s="35"/>
      <c r="Y2" s="37"/>
      <c r="Z2" s="37"/>
      <c r="AA2" s="37"/>
      <c r="AB2" s="37"/>
      <c r="AC2" s="37"/>
    </row>
    <row r="3" spans="1:29" s="34" customFormat="1" ht="12.75">
      <c r="B3" s="179" t="s">
        <v>171</v>
      </c>
      <c r="C3" s="174"/>
      <c r="D3" s="174"/>
      <c r="E3" s="174"/>
      <c r="F3" s="174"/>
      <c r="G3" s="175"/>
      <c r="H3" s="175"/>
      <c r="I3" s="174"/>
      <c r="J3" s="174"/>
      <c r="K3" s="174"/>
      <c r="L3" s="174"/>
      <c r="M3" s="174"/>
      <c r="N3" s="180"/>
      <c r="Y3" s="37"/>
      <c r="Z3" s="37"/>
      <c r="AA3" s="37"/>
      <c r="AB3" s="37"/>
      <c r="AC3" s="37"/>
    </row>
    <row r="4" spans="1:29">
      <c r="B4" s="53"/>
      <c r="C4" s="240" t="s">
        <v>53</v>
      </c>
      <c r="D4" s="240"/>
      <c r="E4" s="240" t="s">
        <v>54</v>
      </c>
      <c r="F4" s="240"/>
      <c r="G4" s="240" t="s">
        <v>55</v>
      </c>
      <c r="H4" s="240"/>
      <c r="I4" s="240" t="s">
        <v>56</v>
      </c>
      <c r="J4" s="240"/>
      <c r="K4" s="240" t="s">
        <v>57</v>
      </c>
      <c r="L4" s="240"/>
      <c r="M4" s="240" t="s">
        <v>19</v>
      </c>
      <c r="N4" s="241"/>
    </row>
    <row r="5" spans="1:29">
      <c r="B5" s="53"/>
      <c r="C5" s="201" t="s">
        <v>67</v>
      </c>
      <c r="D5" s="201" t="s">
        <v>23</v>
      </c>
      <c r="E5" s="201" t="s">
        <v>67</v>
      </c>
      <c r="F5" s="201" t="s">
        <v>23</v>
      </c>
      <c r="G5" s="201" t="s">
        <v>67</v>
      </c>
      <c r="H5" s="201" t="s">
        <v>23</v>
      </c>
      <c r="I5" s="201" t="s">
        <v>67</v>
      </c>
      <c r="J5" s="201" t="s">
        <v>23</v>
      </c>
      <c r="K5" s="201" t="s">
        <v>67</v>
      </c>
      <c r="L5" s="201" t="s">
        <v>23</v>
      </c>
      <c r="M5" s="201" t="s">
        <v>67</v>
      </c>
      <c r="N5" s="202" t="s">
        <v>23</v>
      </c>
    </row>
    <row r="6" spans="1:29">
      <c r="A6" s="42"/>
      <c r="B6" s="129" t="s">
        <v>108</v>
      </c>
      <c r="C6" s="77"/>
      <c r="D6" s="46"/>
      <c r="E6" s="77"/>
      <c r="F6" s="46"/>
      <c r="G6" s="77"/>
      <c r="H6" s="46"/>
      <c r="I6" s="77">
        <v>1</v>
      </c>
      <c r="J6" s="46">
        <f>I6/$I$53</f>
        <v>2.2075055187637969E-3</v>
      </c>
      <c r="K6" s="77"/>
      <c r="L6" s="46"/>
      <c r="M6" s="52">
        <f>SUM(C6,E6,G6,I6,K6)</f>
        <v>1</v>
      </c>
      <c r="N6" s="54">
        <f t="shared" ref="N6:N48" si="0">M6/$M$53</f>
        <v>3.3978933061501872E-4</v>
      </c>
      <c r="O6" s="13"/>
      <c r="P6" s="42"/>
    </row>
    <row r="7" spans="1:29">
      <c r="A7" s="42"/>
      <c r="B7" s="129" t="s">
        <v>109</v>
      </c>
      <c r="C7" s="77"/>
      <c r="D7" s="46"/>
      <c r="E7" s="77"/>
      <c r="F7" s="46"/>
      <c r="G7" s="77">
        <v>1</v>
      </c>
      <c r="H7" s="46">
        <f>G7/G53</f>
        <v>8.4104289318755253E-4</v>
      </c>
      <c r="I7" s="77">
        <v>1</v>
      </c>
      <c r="J7" s="46">
        <f t="shared" ref="J7:J9" si="1">I7/$I$53</f>
        <v>2.2075055187637969E-3</v>
      </c>
      <c r="K7" s="77"/>
      <c r="L7" s="46"/>
      <c r="M7" s="52">
        <f t="shared" ref="M7:M48" si="2">SUM(C7,E7,G7,I7,K7)</f>
        <v>2</v>
      </c>
      <c r="N7" s="54">
        <f t="shared" si="0"/>
        <v>6.7957866123003743E-4</v>
      </c>
      <c r="O7" s="13"/>
      <c r="P7" s="42"/>
    </row>
    <row r="8" spans="1:29">
      <c r="A8" s="42"/>
      <c r="B8" s="129" t="s">
        <v>110</v>
      </c>
      <c r="C8" s="77"/>
      <c r="D8" s="46"/>
      <c r="E8" s="77"/>
      <c r="F8" s="46"/>
      <c r="G8" s="77"/>
      <c r="H8" s="46"/>
      <c r="I8" s="77">
        <v>1</v>
      </c>
      <c r="J8" s="46">
        <f t="shared" si="1"/>
        <v>2.2075055187637969E-3</v>
      </c>
      <c r="K8" s="77"/>
      <c r="L8" s="46"/>
      <c r="M8" s="52">
        <f t="shared" si="2"/>
        <v>1</v>
      </c>
      <c r="N8" s="54">
        <f t="shared" si="0"/>
        <v>3.3978933061501872E-4</v>
      </c>
      <c r="O8" s="13"/>
      <c r="P8" s="42"/>
    </row>
    <row r="9" spans="1:29">
      <c r="A9" s="42"/>
      <c r="B9" s="129" t="s">
        <v>111</v>
      </c>
      <c r="C9" s="77"/>
      <c r="D9" s="46"/>
      <c r="E9" s="77"/>
      <c r="F9" s="46"/>
      <c r="G9" s="77">
        <v>2</v>
      </c>
      <c r="H9" s="46">
        <f>G9/G53</f>
        <v>1.6820857863751051E-3</v>
      </c>
      <c r="I9" s="77">
        <v>2</v>
      </c>
      <c r="J9" s="46">
        <f t="shared" si="1"/>
        <v>4.4150110375275938E-3</v>
      </c>
      <c r="K9" s="77"/>
      <c r="L9" s="46"/>
      <c r="M9" s="52">
        <f t="shared" si="2"/>
        <v>4</v>
      </c>
      <c r="N9" s="54">
        <f t="shared" si="0"/>
        <v>1.3591573224600749E-3</v>
      </c>
      <c r="O9" s="13"/>
      <c r="P9" s="42"/>
    </row>
    <row r="10" spans="1:29">
      <c r="A10" s="42"/>
      <c r="B10" s="129" t="s">
        <v>112</v>
      </c>
      <c r="C10" s="77"/>
      <c r="D10" s="46"/>
      <c r="E10" s="77">
        <v>1</v>
      </c>
      <c r="F10" s="46">
        <f>E10/E53</f>
        <v>2.1598272138228943E-3</v>
      </c>
      <c r="G10" s="77"/>
      <c r="H10" s="46"/>
      <c r="I10" s="77"/>
      <c r="J10" s="46"/>
      <c r="K10" s="77"/>
      <c r="L10" s="46"/>
      <c r="M10" s="52">
        <f t="shared" si="2"/>
        <v>1</v>
      </c>
      <c r="N10" s="54">
        <f t="shared" si="0"/>
        <v>3.3978933061501872E-4</v>
      </c>
      <c r="O10" s="13"/>
      <c r="P10" s="42"/>
    </row>
    <row r="11" spans="1:29">
      <c r="A11" s="42"/>
      <c r="B11" s="129" t="s">
        <v>172</v>
      </c>
      <c r="C11" s="77">
        <v>1</v>
      </c>
      <c r="D11" s="46">
        <f t="shared" ref="D11:D12" si="3">C11/$C$53</f>
        <v>3.0581039755351682E-3</v>
      </c>
      <c r="E11" s="77"/>
      <c r="F11" s="46"/>
      <c r="G11" s="77"/>
      <c r="H11" s="46"/>
      <c r="I11" s="77"/>
      <c r="J11" s="46"/>
      <c r="K11" s="77"/>
      <c r="L11" s="46"/>
      <c r="M11" s="52">
        <f t="shared" si="2"/>
        <v>1</v>
      </c>
      <c r="N11" s="54">
        <f t="shared" si="0"/>
        <v>3.3978933061501872E-4</v>
      </c>
      <c r="O11" s="13"/>
      <c r="P11" s="42"/>
    </row>
    <row r="12" spans="1:29">
      <c r="A12" s="42"/>
      <c r="B12" s="129" t="s">
        <v>113</v>
      </c>
      <c r="C12" s="77">
        <v>64</v>
      </c>
      <c r="D12" s="46">
        <f t="shared" si="3"/>
        <v>0.19571865443425077</v>
      </c>
      <c r="E12" s="77">
        <v>160</v>
      </c>
      <c r="F12" s="46">
        <f>E12/E53</f>
        <v>0.34557235421166305</v>
      </c>
      <c r="G12" s="77">
        <v>727</v>
      </c>
      <c r="H12" s="46">
        <f>G12/G53</f>
        <v>0.61143818334735067</v>
      </c>
      <c r="I12" s="77">
        <v>82</v>
      </c>
      <c r="J12" s="46">
        <f t="shared" ref="J11:J13" si="4">I12/$I$53</f>
        <v>0.18101545253863136</v>
      </c>
      <c r="K12" s="77">
        <v>152</v>
      </c>
      <c r="L12" s="46">
        <f t="shared" ref="L11:L49" si="5">K12/$K$53</f>
        <v>0.29745596868884538</v>
      </c>
      <c r="M12" s="52">
        <f t="shared" si="2"/>
        <v>1185</v>
      </c>
      <c r="N12" s="54">
        <f t="shared" si="0"/>
        <v>0.40265035677879712</v>
      </c>
      <c r="O12" s="13"/>
      <c r="P12" s="42"/>
    </row>
    <row r="13" spans="1:29">
      <c r="A13" s="42"/>
      <c r="B13" s="129" t="s">
        <v>114</v>
      </c>
      <c r="C13" s="77"/>
      <c r="D13" s="46"/>
      <c r="E13" s="77"/>
      <c r="F13" s="46"/>
      <c r="G13" s="77"/>
      <c r="H13" s="46"/>
      <c r="I13" s="77">
        <v>1</v>
      </c>
      <c r="J13" s="46">
        <f t="shared" si="4"/>
        <v>2.2075055187637969E-3</v>
      </c>
      <c r="K13" s="77"/>
      <c r="L13" s="46"/>
      <c r="M13" s="52">
        <f t="shared" si="2"/>
        <v>1</v>
      </c>
      <c r="N13" s="54">
        <f t="shared" si="0"/>
        <v>3.3978933061501872E-4</v>
      </c>
      <c r="O13" s="13"/>
      <c r="P13" s="42"/>
    </row>
    <row r="14" spans="1:29">
      <c r="A14" s="42"/>
      <c r="B14" s="129" t="s">
        <v>115</v>
      </c>
      <c r="C14" s="77"/>
      <c r="D14" s="46"/>
      <c r="E14" s="77"/>
      <c r="F14" s="46"/>
      <c r="G14" s="77"/>
      <c r="H14" s="46"/>
      <c r="I14" s="77">
        <v>1</v>
      </c>
      <c r="J14" s="46">
        <f t="shared" ref="J14:J16" si="6">I14/$I$53</f>
        <v>2.2075055187637969E-3</v>
      </c>
      <c r="K14" s="77">
        <v>4</v>
      </c>
      <c r="L14" s="46">
        <f t="shared" si="5"/>
        <v>7.8277886497064575E-3</v>
      </c>
      <c r="M14" s="52">
        <f t="shared" si="2"/>
        <v>5</v>
      </c>
      <c r="N14" s="54">
        <f t="shared" si="0"/>
        <v>1.6989466530750934E-3</v>
      </c>
      <c r="O14" s="13"/>
      <c r="P14" s="42"/>
    </row>
    <row r="15" spans="1:29">
      <c r="A15" s="42"/>
      <c r="B15" s="129" t="s">
        <v>116</v>
      </c>
      <c r="C15" s="77">
        <v>4</v>
      </c>
      <c r="D15" s="46">
        <f t="shared" ref="D14:D47" si="7">C15/$C$53</f>
        <v>1.2232415902140673E-2</v>
      </c>
      <c r="E15" s="77">
        <v>4</v>
      </c>
      <c r="F15" s="46">
        <f>E15/E53</f>
        <v>8.6393088552915772E-3</v>
      </c>
      <c r="G15" s="77">
        <v>24</v>
      </c>
      <c r="H15" s="46">
        <f>G15/G53</f>
        <v>2.0185029436501262E-2</v>
      </c>
      <c r="I15" s="77">
        <v>12</v>
      </c>
      <c r="J15" s="46">
        <f t="shared" si="6"/>
        <v>2.6490066225165563E-2</v>
      </c>
      <c r="K15" s="77">
        <v>5</v>
      </c>
      <c r="L15" s="46">
        <f t="shared" si="5"/>
        <v>9.7847358121330719E-3</v>
      </c>
      <c r="M15" s="52">
        <f t="shared" si="2"/>
        <v>49</v>
      </c>
      <c r="N15" s="54">
        <f t="shared" si="0"/>
        <v>1.6649677200135916E-2</v>
      </c>
      <c r="O15" s="13"/>
      <c r="P15" s="42"/>
    </row>
    <row r="16" spans="1:29">
      <c r="A16" s="42"/>
      <c r="B16" s="129" t="s">
        <v>117</v>
      </c>
      <c r="C16" s="77">
        <v>2</v>
      </c>
      <c r="D16" s="46">
        <f t="shared" si="7"/>
        <v>6.1162079510703364E-3</v>
      </c>
      <c r="E16" s="77">
        <v>4</v>
      </c>
      <c r="F16" s="46">
        <f>E16/E53</f>
        <v>8.6393088552915772E-3</v>
      </c>
      <c r="G16" s="77">
        <v>4</v>
      </c>
      <c r="H16" s="46">
        <f>G16/G53</f>
        <v>3.3641715727502101E-3</v>
      </c>
      <c r="I16" s="77">
        <v>1</v>
      </c>
      <c r="J16" s="46">
        <f t="shared" si="6"/>
        <v>2.2075055187637969E-3</v>
      </c>
      <c r="K16" s="77">
        <v>3</v>
      </c>
      <c r="L16" s="46">
        <f t="shared" si="5"/>
        <v>5.8708414872798431E-3</v>
      </c>
      <c r="M16" s="52">
        <f t="shared" si="2"/>
        <v>14</v>
      </c>
      <c r="N16" s="54">
        <f t="shared" si="0"/>
        <v>4.7570506286102616E-3</v>
      </c>
      <c r="O16" s="13"/>
      <c r="P16" s="42"/>
    </row>
    <row r="17" spans="1:16">
      <c r="A17" s="42"/>
      <c r="B17" s="129" t="s">
        <v>118</v>
      </c>
      <c r="C17" s="77">
        <v>1</v>
      </c>
      <c r="D17" s="46">
        <f t="shared" si="7"/>
        <v>3.0581039755351682E-3</v>
      </c>
      <c r="E17" s="77">
        <v>1</v>
      </c>
      <c r="F17" s="46">
        <f>E17/E53</f>
        <v>2.1598272138228943E-3</v>
      </c>
      <c r="G17" s="77"/>
      <c r="H17" s="46"/>
      <c r="I17" s="77">
        <v>1</v>
      </c>
      <c r="J17" s="46">
        <f>I17/$I$53</f>
        <v>2.2075055187637969E-3</v>
      </c>
      <c r="K17" s="77"/>
      <c r="L17" s="46"/>
      <c r="M17" s="52">
        <f t="shared" si="2"/>
        <v>3</v>
      </c>
      <c r="N17" s="54">
        <f t="shared" si="0"/>
        <v>1.0193679918450561E-3</v>
      </c>
      <c r="O17" s="13"/>
      <c r="P17" s="42"/>
    </row>
    <row r="18" spans="1:16">
      <c r="A18" s="42"/>
      <c r="B18" s="129" t="s">
        <v>119</v>
      </c>
      <c r="C18" s="77"/>
      <c r="D18" s="46"/>
      <c r="E18" s="77"/>
      <c r="F18" s="46"/>
      <c r="G18" s="77"/>
      <c r="H18" s="46"/>
      <c r="I18" s="77">
        <v>1</v>
      </c>
      <c r="J18" s="46">
        <f t="shared" ref="J18:J21" si="8">I18/$I$53</f>
        <v>2.2075055187637969E-3</v>
      </c>
      <c r="K18" s="77"/>
      <c r="L18" s="46"/>
      <c r="M18" s="52">
        <f t="shared" si="2"/>
        <v>1</v>
      </c>
      <c r="N18" s="54">
        <f t="shared" si="0"/>
        <v>3.3978933061501872E-4</v>
      </c>
      <c r="O18" s="13"/>
      <c r="P18" s="42"/>
    </row>
    <row r="19" spans="1:16">
      <c r="A19" s="42"/>
      <c r="B19" s="129" t="s">
        <v>120</v>
      </c>
      <c r="C19" s="77">
        <v>2</v>
      </c>
      <c r="D19" s="46">
        <f t="shared" si="7"/>
        <v>6.1162079510703364E-3</v>
      </c>
      <c r="E19" s="77">
        <v>2</v>
      </c>
      <c r="F19" s="46">
        <f>E19/E53</f>
        <v>4.3196544276457886E-3</v>
      </c>
      <c r="G19" s="77">
        <v>1</v>
      </c>
      <c r="H19" s="46">
        <f>G19/G53</f>
        <v>8.4104289318755253E-4</v>
      </c>
      <c r="I19" s="77">
        <v>2</v>
      </c>
      <c r="J19" s="46">
        <f t="shared" si="8"/>
        <v>4.4150110375275938E-3</v>
      </c>
      <c r="K19" s="77">
        <v>1</v>
      </c>
      <c r="L19" s="46">
        <f t="shared" si="5"/>
        <v>1.9569471624266144E-3</v>
      </c>
      <c r="M19" s="52">
        <f t="shared" si="2"/>
        <v>8</v>
      </c>
      <c r="N19" s="54">
        <f t="shared" si="0"/>
        <v>2.7183146449201497E-3</v>
      </c>
      <c r="O19" s="13"/>
      <c r="P19" s="42"/>
    </row>
    <row r="20" spans="1:16">
      <c r="A20" s="42"/>
      <c r="B20" s="129" t="s">
        <v>121</v>
      </c>
      <c r="C20" s="77"/>
      <c r="D20" s="46"/>
      <c r="E20" s="77"/>
      <c r="F20" s="46"/>
      <c r="G20" s="77">
        <v>2</v>
      </c>
      <c r="H20" s="46">
        <f>G20/G53</f>
        <v>1.6820857863751051E-3</v>
      </c>
      <c r="I20" s="77"/>
      <c r="J20" s="46"/>
      <c r="K20" s="77">
        <v>2</v>
      </c>
      <c r="L20" s="46">
        <f t="shared" si="5"/>
        <v>3.9138943248532287E-3</v>
      </c>
      <c r="M20" s="52">
        <f t="shared" si="2"/>
        <v>4</v>
      </c>
      <c r="N20" s="54">
        <f t="shared" si="0"/>
        <v>1.3591573224600749E-3</v>
      </c>
      <c r="O20" s="13"/>
      <c r="P20" s="42"/>
    </row>
    <row r="21" spans="1:16">
      <c r="A21" s="42"/>
      <c r="B21" s="129" t="s">
        <v>122</v>
      </c>
      <c r="C21" s="77">
        <v>3</v>
      </c>
      <c r="D21" s="46">
        <f t="shared" si="7"/>
        <v>9.1743119266055051E-3</v>
      </c>
      <c r="E21" s="77"/>
      <c r="F21" s="46"/>
      <c r="G21" s="77"/>
      <c r="H21" s="46"/>
      <c r="I21" s="77">
        <v>6</v>
      </c>
      <c r="J21" s="46">
        <f t="shared" si="8"/>
        <v>1.3245033112582781E-2</v>
      </c>
      <c r="K21" s="77">
        <v>1</v>
      </c>
      <c r="L21" s="46">
        <f t="shared" si="5"/>
        <v>1.9569471624266144E-3</v>
      </c>
      <c r="M21" s="52">
        <f t="shared" si="2"/>
        <v>10</v>
      </c>
      <c r="N21" s="54">
        <f t="shared" si="0"/>
        <v>3.3978933061501867E-3</v>
      </c>
      <c r="O21" s="13"/>
      <c r="P21" s="42"/>
    </row>
    <row r="22" spans="1:16">
      <c r="A22" s="42"/>
      <c r="B22" s="129" t="s">
        <v>123</v>
      </c>
      <c r="C22" s="77"/>
      <c r="D22" s="46"/>
      <c r="E22" s="77">
        <v>23</v>
      </c>
      <c r="F22" s="46">
        <f t="shared" ref="F22:F23" si="9">E22/$C$53</f>
        <v>7.0336391437308868E-2</v>
      </c>
      <c r="G22" s="77">
        <v>21</v>
      </c>
      <c r="H22" s="46">
        <f>G22/G53</f>
        <v>1.7661900756938603E-2</v>
      </c>
      <c r="I22" s="77">
        <v>2</v>
      </c>
      <c r="J22" s="46">
        <f t="shared" ref="J22:J23" si="10">I22/$I$53</f>
        <v>4.4150110375275938E-3</v>
      </c>
      <c r="K22" s="77">
        <v>5</v>
      </c>
      <c r="L22" s="46">
        <f t="shared" si="5"/>
        <v>9.7847358121330719E-3</v>
      </c>
      <c r="M22" s="52">
        <f t="shared" si="2"/>
        <v>51</v>
      </c>
      <c r="N22" s="54">
        <f t="shared" si="0"/>
        <v>1.7329255861365953E-2</v>
      </c>
      <c r="O22" s="13"/>
      <c r="P22" s="42"/>
    </row>
    <row r="23" spans="1:16">
      <c r="A23" s="42"/>
      <c r="B23" s="129" t="s">
        <v>124</v>
      </c>
      <c r="C23" s="77">
        <v>3</v>
      </c>
      <c r="D23" s="46">
        <f t="shared" si="7"/>
        <v>9.1743119266055051E-3</v>
      </c>
      <c r="E23" s="77">
        <v>1</v>
      </c>
      <c r="F23" s="46">
        <f t="shared" si="9"/>
        <v>3.0581039755351682E-3</v>
      </c>
      <c r="G23" s="77">
        <v>3</v>
      </c>
      <c r="H23" s="46">
        <f>G23/G53</f>
        <v>2.5231286795626578E-3</v>
      </c>
      <c r="I23" s="77">
        <v>2</v>
      </c>
      <c r="J23" s="46">
        <f t="shared" si="10"/>
        <v>4.4150110375275938E-3</v>
      </c>
      <c r="K23" s="77">
        <v>2</v>
      </c>
      <c r="L23" s="46">
        <f t="shared" si="5"/>
        <v>3.9138943248532287E-3</v>
      </c>
      <c r="M23" s="52">
        <f t="shared" si="2"/>
        <v>11</v>
      </c>
      <c r="N23" s="54">
        <f t="shared" si="0"/>
        <v>3.7376826367652057E-3</v>
      </c>
      <c r="O23" s="13"/>
      <c r="P23" s="42"/>
    </row>
    <row r="24" spans="1:16">
      <c r="A24" s="42"/>
      <c r="B24" s="129" t="s">
        <v>125</v>
      </c>
      <c r="C24" s="77">
        <v>4</v>
      </c>
      <c r="D24" s="46">
        <f t="shared" si="7"/>
        <v>1.2232415902140673E-2</v>
      </c>
      <c r="E24" s="77">
        <v>2</v>
      </c>
      <c r="F24" s="46">
        <f>E24/$C$53</f>
        <v>6.1162079510703364E-3</v>
      </c>
      <c r="G24" s="77">
        <v>8</v>
      </c>
      <c r="H24" s="46">
        <f>G24/G53</f>
        <v>6.7283431455004202E-3</v>
      </c>
      <c r="I24" s="77">
        <v>12</v>
      </c>
      <c r="J24" s="46">
        <f>I24/$I$53</f>
        <v>2.6490066225165563E-2</v>
      </c>
      <c r="K24" s="77">
        <v>7</v>
      </c>
      <c r="L24" s="46">
        <f t="shared" si="5"/>
        <v>1.3698630136986301E-2</v>
      </c>
      <c r="M24" s="52">
        <f t="shared" si="2"/>
        <v>33</v>
      </c>
      <c r="N24" s="54">
        <f t="shared" si="0"/>
        <v>1.1213047910295617E-2</v>
      </c>
      <c r="O24" s="13"/>
      <c r="P24" s="42"/>
    </row>
    <row r="25" spans="1:16">
      <c r="A25" s="42"/>
      <c r="B25" s="129" t="s">
        <v>126</v>
      </c>
      <c r="C25" s="77">
        <v>138</v>
      </c>
      <c r="D25" s="46">
        <f t="shared" si="7"/>
        <v>0.42201834862385323</v>
      </c>
      <c r="E25" s="77">
        <v>93</v>
      </c>
      <c r="F25" s="46">
        <f>E25/$C$53</f>
        <v>0.28440366972477066</v>
      </c>
      <c r="G25" s="77">
        <v>123</v>
      </c>
      <c r="H25" s="46">
        <f>G25/G53</f>
        <v>0.10344827586206896</v>
      </c>
      <c r="I25" s="77">
        <v>141</v>
      </c>
      <c r="J25" s="46">
        <f>I25/$I$53</f>
        <v>0.31125827814569534</v>
      </c>
      <c r="K25" s="77">
        <v>121</v>
      </c>
      <c r="L25" s="46">
        <f t="shared" si="5"/>
        <v>0.23679060665362034</v>
      </c>
      <c r="M25" s="52">
        <f t="shared" si="2"/>
        <v>616</v>
      </c>
      <c r="N25" s="54">
        <f t="shared" si="0"/>
        <v>0.20931022765885152</v>
      </c>
      <c r="O25" s="13"/>
      <c r="P25" s="42"/>
    </row>
    <row r="26" spans="1:16">
      <c r="A26" s="42"/>
      <c r="B26" s="129" t="s">
        <v>127</v>
      </c>
      <c r="C26" s="77"/>
      <c r="D26" s="46"/>
      <c r="E26" s="77">
        <v>6</v>
      </c>
      <c r="F26" s="46">
        <f>E26/$C$53</f>
        <v>1.834862385321101E-2</v>
      </c>
      <c r="G26" s="77">
        <v>12</v>
      </c>
      <c r="H26" s="46">
        <f>G26/G53</f>
        <v>1.0092514718250631E-2</v>
      </c>
      <c r="I26" s="77">
        <v>7</v>
      </c>
      <c r="J26" s="46">
        <f t="shared" ref="J26:J49" si="11">I26/$I$53</f>
        <v>1.5452538631346579E-2</v>
      </c>
      <c r="K26" s="77">
        <v>9</v>
      </c>
      <c r="L26" s="46">
        <f t="shared" si="5"/>
        <v>1.7612524461839529E-2</v>
      </c>
      <c r="M26" s="52">
        <f t="shared" si="2"/>
        <v>34</v>
      </c>
      <c r="N26" s="54">
        <f t="shared" si="0"/>
        <v>1.1552837240910635E-2</v>
      </c>
      <c r="O26" s="13"/>
      <c r="P26" s="42"/>
    </row>
    <row r="27" spans="1:16">
      <c r="A27" s="42"/>
      <c r="B27" s="129" t="s">
        <v>128</v>
      </c>
      <c r="C27" s="77">
        <v>1</v>
      </c>
      <c r="D27" s="46">
        <f t="shared" si="7"/>
        <v>3.0581039755351682E-3</v>
      </c>
      <c r="E27" s="77"/>
      <c r="F27" s="46"/>
      <c r="G27" s="77"/>
      <c r="H27" s="46"/>
      <c r="I27" s="77"/>
      <c r="J27" s="46"/>
      <c r="K27" s="77"/>
      <c r="L27" s="46"/>
      <c r="M27" s="52">
        <f t="shared" si="2"/>
        <v>1</v>
      </c>
      <c r="N27" s="54">
        <f t="shared" si="0"/>
        <v>3.3978933061501872E-4</v>
      </c>
      <c r="O27" s="13"/>
      <c r="P27" s="42"/>
    </row>
    <row r="28" spans="1:16">
      <c r="A28" s="42"/>
      <c r="B28" s="129" t="s">
        <v>129</v>
      </c>
      <c r="C28" s="77"/>
      <c r="D28" s="46"/>
      <c r="E28" s="77">
        <v>2</v>
      </c>
      <c r="F28" s="46">
        <f>E28/$C$53</f>
        <v>6.1162079510703364E-3</v>
      </c>
      <c r="G28" s="77">
        <v>1</v>
      </c>
      <c r="H28" s="46">
        <f>G28/G53</f>
        <v>8.4104289318755253E-4</v>
      </c>
      <c r="I28" s="77">
        <v>1</v>
      </c>
      <c r="J28" s="46">
        <f t="shared" si="11"/>
        <v>2.2075055187637969E-3</v>
      </c>
      <c r="K28" s="77">
        <v>3</v>
      </c>
      <c r="L28" s="46">
        <f t="shared" si="5"/>
        <v>5.8708414872798431E-3</v>
      </c>
      <c r="M28" s="52">
        <f t="shared" si="2"/>
        <v>7</v>
      </c>
      <c r="N28" s="54">
        <f t="shared" si="0"/>
        <v>2.3785253143051308E-3</v>
      </c>
      <c r="O28" s="13"/>
      <c r="P28" s="42"/>
    </row>
    <row r="29" spans="1:16">
      <c r="A29" s="42"/>
      <c r="B29" s="129" t="s">
        <v>130</v>
      </c>
      <c r="C29" s="77"/>
      <c r="D29" s="46"/>
      <c r="E29" s="77">
        <v>1</v>
      </c>
      <c r="F29" s="46">
        <f>E29/$C$53</f>
        <v>3.0581039755351682E-3</v>
      </c>
      <c r="G29" s="77"/>
      <c r="H29" s="46"/>
      <c r="I29" s="77">
        <v>3</v>
      </c>
      <c r="J29" s="46">
        <f t="shared" si="11"/>
        <v>6.6225165562913907E-3</v>
      </c>
      <c r="K29" s="77">
        <v>2</v>
      </c>
      <c r="L29" s="46">
        <f t="shared" si="5"/>
        <v>3.9138943248532287E-3</v>
      </c>
      <c r="M29" s="52">
        <f t="shared" si="2"/>
        <v>6</v>
      </c>
      <c r="N29" s="54">
        <f t="shared" si="0"/>
        <v>2.0387359836901123E-3</v>
      </c>
      <c r="O29" s="13"/>
      <c r="P29" s="42"/>
    </row>
    <row r="30" spans="1:16">
      <c r="A30" s="42"/>
      <c r="B30" s="129" t="s">
        <v>131</v>
      </c>
      <c r="C30" s="77"/>
      <c r="D30" s="46"/>
      <c r="E30" s="77"/>
      <c r="F30" s="46"/>
      <c r="G30" s="77"/>
      <c r="H30" s="46"/>
      <c r="I30" s="77">
        <v>1</v>
      </c>
      <c r="J30" s="46">
        <f t="shared" si="11"/>
        <v>2.2075055187637969E-3</v>
      </c>
      <c r="K30" s="77"/>
      <c r="L30" s="46"/>
      <c r="M30" s="52">
        <f t="shared" si="2"/>
        <v>1</v>
      </c>
      <c r="N30" s="54">
        <f t="shared" si="0"/>
        <v>3.3978933061501872E-4</v>
      </c>
      <c r="O30" s="13"/>
      <c r="P30" s="42"/>
    </row>
    <row r="31" spans="1:16">
      <c r="A31" s="42"/>
      <c r="B31" s="129" t="s">
        <v>132</v>
      </c>
      <c r="C31" s="77"/>
      <c r="D31" s="46"/>
      <c r="E31" s="77"/>
      <c r="F31" s="46"/>
      <c r="G31" s="77"/>
      <c r="H31" s="46"/>
      <c r="I31" s="77">
        <v>1</v>
      </c>
      <c r="J31" s="46">
        <f t="shared" si="11"/>
        <v>2.2075055187637969E-3</v>
      </c>
      <c r="K31" s="77"/>
      <c r="L31" s="46"/>
      <c r="M31" s="52">
        <f t="shared" si="2"/>
        <v>1</v>
      </c>
      <c r="N31" s="54">
        <f t="shared" si="0"/>
        <v>3.3978933061501872E-4</v>
      </c>
      <c r="O31" s="13"/>
      <c r="P31" s="42"/>
    </row>
    <row r="32" spans="1:16">
      <c r="A32" s="42"/>
      <c r="B32" s="129" t="s">
        <v>133</v>
      </c>
      <c r="C32" s="77">
        <v>3</v>
      </c>
      <c r="D32" s="46">
        <f t="shared" si="7"/>
        <v>9.1743119266055051E-3</v>
      </c>
      <c r="E32" s="77">
        <v>10</v>
      </c>
      <c r="F32" s="46">
        <f t="shared" ref="F32:F34" si="12">E32/$C$53</f>
        <v>3.0581039755351681E-2</v>
      </c>
      <c r="G32" s="77">
        <v>10</v>
      </c>
      <c r="H32" s="46">
        <f>G32/G53</f>
        <v>8.4104289318755257E-3</v>
      </c>
      <c r="I32" s="77">
        <v>12</v>
      </c>
      <c r="J32" s="46">
        <f t="shared" si="11"/>
        <v>2.6490066225165563E-2</v>
      </c>
      <c r="K32" s="77">
        <v>10</v>
      </c>
      <c r="L32" s="46">
        <f t="shared" si="5"/>
        <v>1.9569471624266144E-2</v>
      </c>
      <c r="M32" s="52">
        <f t="shared" si="2"/>
        <v>45</v>
      </c>
      <c r="N32" s="54">
        <f t="shared" si="0"/>
        <v>1.5290519877675841E-2</v>
      </c>
      <c r="O32" s="13"/>
      <c r="P32" s="42"/>
    </row>
    <row r="33" spans="1:16">
      <c r="A33" s="42"/>
      <c r="B33" s="129" t="s">
        <v>165</v>
      </c>
      <c r="C33" s="77">
        <v>1</v>
      </c>
      <c r="D33" s="46">
        <f t="shared" si="7"/>
        <v>3.0581039755351682E-3</v>
      </c>
      <c r="E33" s="77"/>
      <c r="F33" s="46"/>
      <c r="G33" s="77"/>
      <c r="H33" s="46"/>
      <c r="I33" s="77"/>
      <c r="J33" s="46"/>
      <c r="K33" s="77"/>
      <c r="L33" s="46"/>
      <c r="M33" s="52">
        <f t="shared" si="2"/>
        <v>1</v>
      </c>
      <c r="N33" s="54">
        <f t="shared" si="0"/>
        <v>3.3978933061501872E-4</v>
      </c>
      <c r="O33" s="13"/>
      <c r="P33" s="42"/>
    </row>
    <row r="34" spans="1:16">
      <c r="A34" s="42"/>
      <c r="B34" s="129" t="s">
        <v>134</v>
      </c>
      <c r="C34" s="77">
        <v>4</v>
      </c>
      <c r="D34" s="46">
        <f t="shared" si="7"/>
        <v>1.2232415902140673E-2</v>
      </c>
      <c r="E34" s="77">
        <v>10</v>
      </c>
      <c r="F34" s="46">
        <f t="shared" si="12"/>
        <v>3.0581039755351681E-2</v>
      </c>
      <c r="G34" s="77">
        <v>28</v>
      </c>
      <c r="H34" s="46">
        <f>G34/G53</f>
        <v>2.3549201009251473E-2</v>
      </c>
      <c r="I34" s="77">
        <v>5</v>
      </c>
      <c r="J34" s="46">
        <f t="shared" si="11"/>
        <v>1.1037527593818985E-2</v>
      </c>
      <c r="K34" s="77">
        <v>4</v>
      </c>
      <c r="L34" s="46">
        <f t="shared" si="5"/>
        <v>7.8277886497064575E-3</v>
      </c>
      <c r="M34" s="52">
        <f t="shared" si="2"/>
        <v>51</v>
      </c>
      <c r="N34" s="54">
        <f t="shared" si="0"/>
        <v>1.7329255861365953E-2</v>
      </c>
      <c r="O34" s="13"/>
      <c r="P34" s="42"/>
    </row>
    <row r="35" spans="1:16">
      <c r="A35" s="42"/>
      <c r="B35" s="129" t="s">
        <v>135</v>
      </c>
      <c r="C35" s="77">
        <v>1</v>
      </c>
      <c r="D35" s="46">
        <f t="shared" si="7"/>
        <v>3.0581039755351682E-3</v>
      </c>
      <c r="E35" s="77"/>
      <c r="F35" s="46"/>
      <c r="G35" s="77"/>
      <c r="H35" s="46"/>
      <c r="I35" s="77">
        <v>1</v>
      </c>
      <c r="J35" s="46">
        <f t="shared" si="11"/>
        <v>2.2075055187637969E-3</v>
      </c>
      <c r="K35" s="77"/>
      <c r="L35" s="46"/>
      <c r="M35" s="52">
        <f t="shared" si="2"/>
        <v>2</v>
      </c>
      <c r="N35" s="54">
        <f t="shared" si="0"/>
        <v>6.7957866123003743E-4</v>
      </c>
      <c r="O35" s="13"/>
      <c r="P35" s="42"/>
    </row>
    <row r="36" spans="1:16">
      <c r="A36" s="42"/>
      <c r="B36" s="129" t="s">
        <v>136</v>
      </c>
      <c r="C36" s="77">
        <v>1</v>
      </c>
      <c r="D36" s="46">
        <f t="shared" si="7"/>
        <v>3.0581039755351682E-3</v>
      </c>
      <c r="E36" s="77"/>
      <c r="F36" s="46"/>
      <c r="G36" s="77"/>
      <c r="H36" s="46"/>
      <c r="I36" s="77"/>
      <c r="J36" s="46"/>
      <c r="K36" s="77"/>
      <c r="L36" s="46"/>
      <c r="M36" s="52">
        <f t="shared" si="2"/>
        <v>1</v>
      </c>
      <c r="N36" s="54">
        <f t="shared" si="0"/>
        <v>3.3978933061501872E-4</v>
      </c>
      <c r="O36" s="13"/>
      <c r="P36" s="42"/>
    </row>
    <row r="37" spans="1:16">
      <c r="A37" s="42"/>
      <c r="B37" s="129" t="s">
        <v>137</v>
      </c>
      <c r="C37" s="77">
        <v>2</v>
      </c>
      <c r="D37" s="46">
        <f t="shared" si="7"/>
        <v>6.1162079510703364E-3</v>
      </c>
      <c r="E37" s="77"/>
      <c r="F37" s="46"/>
      <c r="G37" s="77">
        <v>2</v>
      </c>
      <c r="H37" s="46">
        <f>G37/G53</f>
        <v>1.6820857863751051E-3</v>
      </c>
      <c r="I37" s="77"/>
      <c r="J37" s="46"/>
      <c r="K37" s="77"/>
      <c r="L37" s="46"/>
      <c r="M37" s="52">
        <f t="shared" si="2"/>
        <v>4</v>
      </c>
      <c r="N37" s="54">
        <f t="shared" si="0"/>
        <v>1.3591573224600749E-3</v>
      </c>
      <c r="O37" s="13"/>
      <c r="P37" s="42"/>
    </row>
    <row r="38" spans="1:16">
      <c r="A38" s="42"/>
      <c r="B38" s="129" t="s">
        <v>138</v>
      </c>
      <c r="C38" s="77">
        <v>1</v>
      </c>
      <c r="D38" s="46">
        <f t="shared" si="7"/>
        <v>3.0581039755351682E-3</v>
      </c>
      <c r="E38" s="77">
        <v>2</v>
      </c>
      <c r="F38" s="46">
        <f t="shared" ref="F38:F47" si="13">E38/$C$53</f>
        <v>6.1162079510703364E-3</v>
      </c>
      <c r="G38" s="77">
        <v>2</v>
      </c>
      <c r="H38" s="46">
        <f>G38/G53</f>
        <v>1.6820857863751051E-3</v>
      </c>
      <c r="I38" s="77">
        <v>1</v>
      </c>
      <c r="J38" s="46">
        <f t="shared" si="11"/>
        <v>2.2075055187637969E-3</v>
      </c>
      <c r="K38" s="77">
        <v>2</v>
      </c>
      <c r="L38" s="46">
        <f t="shared" si="5"/>
        <v>3.9138943248532287E-3</v>
      </c>
      <c r="M38" s="52">
        <f t="shared" si="2"/>
        <v>8</v>
      </c>
      <c r="N38" s="54">
        <f t="shared" si="0"/>
        <v>2.7183146449201497E-3</v>
      </c>
      <c r="O38" s="13"/>
      <c r="P38" s="42"/>
    </row>
    <row r="39" spans="1:16">
      <c r="A39" s="42"/>
      <c r="B39" s="129" t="s">
        <v>139</v>
      </c>
      <c r="C39" s="77"/>
      <c r="D39" s="46"/>
      <c r="E39" s="77"/>
      <c r="F39" s="46"/>
      <c r="G39" s="77"/>
      <c r="H39" s="46"/>
      <c r="I39" s="77"/>
      <c r="J39" s="46"/>
      <c r="K39" s="77">
        <v>1</v>
      </c>
      <c r="L39" s="46">
        <f t="shared" si="5"/>
        <v>1.9569471624266144E-3</v>
      </c>
      <c r="M39" s="52">
        <f t="shared" si="2"/>
        <v>1</v>
      </c>
      <c r="N39" s="54">
        <f t="shared" si="0"/>
        <v>3.3978933061501872E-4</v>
      </c>
      <c r="O39" s="13"/>
      <c r="P39" s="42"/>
    </row>
    <row r="40" spans="1:16">
      <c r="A40" s="42"/>
      <c r="B40" s="129" t="s">
        <v>140</v>
      </c>
      <c r="C40" s="77">
        <v>7</v>
      </c>
      <c r="D40" s="46">
        <f t="shared" si="7"/>
        <v>2.1406727828746176E-2</v>
      </c>
      <c r="E40" s="77">
        <v>18</v>
      </c>
      <c r="F40" s="46">
        <f t="shared" si="13"/>
        <v>5.5045871559633031E-2</v>
      </c>
      <c r="G40" s="77">
        <v>27</v>
      </c>
      <c r="H40" s="46">
        <f>G40/G53</f>
        <v>2.2708158116063918E-2</v>
      </c>
      <c r="I40" s="77">
        <v>25</v>
      </c>
      <c r="J40" s="46">
        <f t="shared" si="11"/>
        <v>5.518763796909492E-2</v>
      </c>
      <c r="K40" s="77">
        <v>20</v>
      </c>
      <c r="L40" s="46">
        <f t="shared" si="5"/>
        <v>3.9138943248532287E-2</v>
      </c>
      <c r="M40" s="52">
        <f t="shared" si="2"/>
        <v>97</v>
      </c>
      <c r="N40" s="54">
        <f t="shared" si="0"/>
        <v>3.2959565069656811E-2</v>
      </c>
      <c r="O40" s="13"/>
      <c r="P40" s="42"/>
    </row>
    <row r="41" spans="1:16">
      <c r="A41" s="42"/>
      <c r="B41" s="129" t="s">
        <v>141</v>
      </c>
      <c r="C41" s="77">
        <v>1</v>
      </c>
      <c r="D41" s="46">
        <f t="shared" si="7"/>
        <v>3.0581039755351682E-3</v>
      </c>
      <c r="E41" s="77">
        <v>1</v>
      </c>
      <c r="F41" s="46">
        <f t="shared" si="13"/>
        <v>3.0581039755351682E-3</v>
      </c>
      <c r="G41" s="77">
        <v>1</v>
      </c>
      <c r="H41" s="46">
        <f>G41/G53</f>
        <v>8.4104289318755253E-4</v>
      </c>
      <c r="I41" s="77">
        <v>2</v>
      </c>
      <c r="J41" s="46">
        <f t="shared" si="11"/>
        <v>4.4150110375275938E-3</v>
      </c>
      <c r="K41" s="77">
        <v>1</v>
      </c>
      <c r="L41" s="46">
        <f t="shared" si="5"/>
        <v>1.9569471624266144E-3</v>
      </c>
      <c r="M41" s="52">
        <f t="shared" si="2"/>
        <v>6</v>
      </c>
      <c r="N41" s="54">
        <f t="shared" si="0"/>
        <v>2.0387359836901123E-3</v>
      </c>
      <c r="O41" s="13"/>
      <c r="P41" s="42"/>
    </row>
    <row r="42" spans="1:16">
      <c r="A42" s="42"/>
      <c r="B42" s="129" t="s">
        <v>142</v>
      </c>
      <c r="C42" s="77">
        <v>67</v>
      </c>
      <c r="D42" s="46">
        <f t="shared" si="7"/>
        <v>0.20489296636085627</v>
      </c>
      <c r="E42" s="77">
        <v>106</v>
      </c>
      <c r="F42" s="46">
        <f t="shared" si="13"/>
        <v>0.32415902140672781</v>
      </c>
      <c r="G42" s="77">
        <v>147</v>
      </c>
      <c r="H42" s="46">
        <f>G42/G53</f>
        <v>0.12363330529857022</v>
      </c>
      <c r="I42" s="77">
        <v>111</v>
      </c>
      <c r="J42" s="46">
        <f t="shared" si="11"/>
        <v>0.24503311258278146</v>
      </c>
      <c r="K42" s="77">
        <v>143</v>
      </c>
      <c r="L42" s="46">
        <f t="shared" si="5"/>
        <v>0.27984344422700586</v>
      </c>
      <c r="M42" s="52">
        <f t="shared" si="2"/>
        <v>574</v>
      </c>
      <c r="N42" s="54">
        <f t="shared" si="0"/>
        <v>0.19503907577302074</v>
      </c>
      <c r="O42" s="13"/>
      <c r="P42" s="42"/>
    </row>
    <row r="43" spans="1:16">
      <c r="A43" s="42"/>
      <c r="B43" s="129" t="s">
        <v>143</v>
      </c>
      <c r="C43" s="77">
        <v>7</v>
      </c>
      <c r="D43" s="46">
        <f t="shared" si="7"/>
        <v>2.1406727828746176E-2</v>
      </c>
      <c r="E43" s="77"/>
      <c r="F43" s="46"/>
      <c r="G43" s="77">
        <v>2</v>
      </c>
      <c r="H43" s="46">
        <f>G43/G53</f>
        <v>1.6820857863751051E-3</v>
      </c>
      <c r="I43" s="77">
        <v>1</v>
      </c>
      <c r="J43" s="46">
        <f t="shared" si="11"/>
        <v>2.2075055187637969E-3</v>
      </c>
      <c r="K43" s="77">
        <v>1</v>
      </c>
      <c r="L43" s="46">
        <f t="shared" si="5"/>
        <v>1.9569471624266144E-3</v>
      </c>
      <c r="M43" s="52">
        <f t="shared" si="2"/>
        <v>11</v>
      </c>
      <c r="N43" s="54">
        <f t="shared" si="0"/>
        <v>3.7376826367652057E-3</v>
      </c>
      <c r="O43" s="13"/>
      <c r="P43" s="42"/>
    </row>
    <row r="44" spans="1:16">
      <c r="A44" s="42"/>
      <c r="B44" s="129" t="s">
        <v>144</v>
      </c>
      <c r="C44" s="77"/>
      <c r="D44" s="46"/>
      <c r="E44" s="77"/>
      <c r="F44" s="46"/>
      <c r="G44" s="77"/>
      <c r="H44" s="46"/>
      <c r="I44" s="77">
        <v>1</v>
      </c>
      <c r="J44" s="46">
        <f t="shared" si="11"/>
        <v>2.2075055187637969E-3</v>
      </c>
      <c r="K44" s="77"/>
      <c r="L44" s="46"/>
      <c r="M44" s="52">
        <f t="shared" si="2"/>
        <v>1</v>
      </c>
      <c r="N44" s="54">
        <f t="shared" si="0"/>
        <v>3.3978933061501872E-4</v>
      </c>
      <c r="O44" s="13"/>
      <c r="P44" s="42"/>
    </row>
    <row r="45" spans="1:16">
      <c r="A45" s="42"/>
      <c r="B45" s="129" t="s">
        <v>145</v>
      </c>
      <c r="C45" s="77"/>
      <c r="D45" s="46"/>
      <c r="E45" s="77"/>
      <c r="F45" s="46"/>
      <c r="G45" s="77"/>
      <c r="H45" s="46"/>
      <c r="I45" s="77">
        <v>1</v>
      </c>
      <c r="J45" s="46">
        <f t="shared" si="11"/>
        <v>2.2075055187637969E-3</v>
      </c>
      <c r="K45" s="77"/>
      <c r="L45" s="46"/>
      <c r="M45" s="52">
        <f t="shared" si="2"/>
        <v>1</v>
      </c>
      <c r="N45" s="54">
        <f t="shared" si="0"/>
        <v>3.3978933061501872E-4</v>
      </c>
      <c r="O45" s="13"/>
      <c r="P45" s="42"/>
    </row>
    <row r="46" spans="1:16">
      <c r="A46" s="42"/>
      <c r="B46" s="129" t="s">
        <v>146</v>
      </c>
      <c r="C46" s="77">
        <v>1</v>
      </c>
      <c r="D46" s="46">
        <f t="shared" si="7"/>
        <v>3.0581039755351682E-3</v>
      </c>
      <c r="E46" s="77"/>
      <c r="F46" s="46"/>
      <c r="G46" s="77">
        <v>1</v>
      </c>
      <c r="H46" s="46">
        <f>G46/G53</f>
        <v>8.4104289318755253E-4</v>
      </c>
      <c r="I46" s="77">
        <v>1</v>
      </c>
      <c r="J46" s="46">
        <f t="shared" si="11"/>
        <v>2.2075055187637969E-3</v>
      </c>
      <c r="K46" s="77"/>
      <c r="L46" s="46"/>
      <c r="M46" s="52">
        <f t="shared" si="2"/>
        <v>3</v>
      </c>
      <c r="N46" s="54">
        <f t="shared" si="0"/>
        <v>1.0193679918450561E-3</v>
      </c>
      <c r="O46" s="13"/>
      <c r="P46" s="42"/>
    </row>
    <row r="47" spans="1:16">
      <c r="A47" s="42"/>
      <c r="B47" s="129" t="s">
        <v>147</v>
      </c>
      <c r="C47" s="77">
        <v>3</v>
      </c>
      <c r="D47" s="46">
        <f t="shared" si="7"/>
        <v>9.1743119266055051E-3</v>
      </c>
      <c r="E47" s="77">
        <v>10</v>
      </c>
      <c r="F47" s="46">
        <f t="shared" si="13"/>
        <v>3.0581039755351681E-2</v>
      </c>
      <c r="G47" s="77">
        <v>33</v>
      </c>
      <c r="H47" s="46">
        <f>G47/G53</f>
        <v>2.7754415475189236E-2</v>
      </c>
      <c r="I47" s="77">
        <v>3</v>
      </c>
      <c r="J47" s="46">
        <f t="shared" si="11"/>
        <v>6.6225165562913907E-3</v>
      </c>
      <c r="K47" s="77">
        <v>9</v>
      </c>
      <c r="L47" s="46">
        <f t="shared" si="5"/>
        <v>1.7612524461839529E-2</v>
      </c>
      <c r="M47" s="52">
        <f t="shared" si="2"/>
        <v>58</v>
      </c>
      <c r="N47" s="54">
        <f t="shared" si="0"/>
        <v>1.9707781175671082E-2</v>
      </c>
      <c r="O47" s="13"/>
      <c r="P47" s="42"/>
    </row>
    <row r="48" spans="1:16">
      <c r="A48" s="42"/>
      <c r="B48" s="129" t="s">
        <v>148</v>
      </c>
      <c r="C48" s="77"/>
      <c r="D48" s="46"/>
      <c r="E48" s="77"/>
      <c r="F48" s="46"/>
      <c r="G48" s="77"/>
      <c r="H48" s="46"/>
      <c r="I48" s="77">
        <v>3</v>
      </c>
      <c r="J48" s="46">
        <f t="shared" si="11"/>
        <v>6.6225165562913907E-3</v>
      </c>
      <c r="K48" s="77"/>
      <c r="L48" s="46"/>
      <c r="M48" s="52">
        <f t="shared" si="2"/>
        <v>3</v>
      </c>
      <c r="N48" s="54">
        <f t="shared" si="0"/>
        <v>1.0193679918450561E-3</v>
      </c>
      <c r="O48" s="13"/>
      <c r="P48" s="42"/>
    </row>
    <row r="49" spans="1:16">
      <c r="A49" s="42"/>
      <c r="B49" s="129" t="s">
        <v>149</v>
      </c>
      <c r="C49" s="77"/>
      <c r="D49" s="46"/>
      <c r="E49" s="77">
        <v>2</v>
      </c>
      <c r="F49" s="46">
        <f t="shared" ref="F49:F50" si="14">E49/$C$53</f>
        <v>6.1162079510703364E-3</v>
      </c>
      <c r="G49" s="77">
        <v>5</v>
      </c>
      <c r="H49" s="46">
        <f>G49/G53</f>
        <v>4.2052144659377629E-3</v>
      </c>
      <c r="I49" s="77">
        <v>3</v>
      </c>
      <c r="J49" s="46">
        <f t="shared" si="11"/>
        <v>6.6225165562913907E-3</v>
      </c>
      <c r="K49" s="77">
        <v>2</v>
      </c>
      <c r="L49" s="46">
        <f t="shared" si="5"/>
        <v>3.9138943248532287E-3</v>
      </c>
      <c r="M49" s="52">
        <f t="shared" ref="M49:M52" si="15">SUM(C49,E49,G49,I49,K49)</f>
        <v>12</v>
      </c>
      <c r="N49" s="54">
        <f t="shared" ref="N49:N52" si="16">M49/$M$53</f>
        <v>4.0774719673802246E-3</v>
      </c>
      <c r="O49" s="13"/>
      <c r="P49" s="42"/>
    </row>
    <row r="50" spans="1:16">
      <c r="A50" s="42"/>
      <c r="B50" s="129" t="s">
        <v>150</v>
      </c>
      <c r="C50" s="77"/>
      <c r="D50" s="46"/>
      <c r="E50" s="77">
        <v>2</v>
      </c>
      <c r="F50" s="46">
        <f t="shared" si="14"/>
        <v>6.1162079510703364E-3</v>
      </c>
      <c r="G50" s="77">
        <v>1</v>
      </c>
      <c r="H50" s="46">
        <f>G50/G53</f>
        <v>8.4104289318755253E-4</v>
      </c>
      <c r="I50" s="77"/>
      <c r="J50" s="46"/>
      <c r="K50" s="77"/>
      <c r="L50" s="46"/>
      <c r="M50" s="52">
        <f t="shared" si="15"/>
        <v>3</v>
      </c>
      <c r="N50" s="54">
        <f t="shared" si="16"/>
        <v>1.0193679918450561E-3</v>
      </c>
      <c r="O50" s="13"/>
      <c r="P50" s="42"/>
    </row>
    <row r="51" spans="1:16">
      <c r="A51" s="42"/>
      <c r="B51" s="129" t="s">
        <v>151</v>
      </c>
      <c r="C51" s="77"/>
      <c r="D51" s="46"/>
      <c r="E51" s="77"/>
      <c r="F51" s="46"/>
      <c r="G51" s="77">
        <v>1</v>
      </c>
      <c r="H51" s="46">
        <f>G51/G53</f>
        <v>8.4104289318755253E-4</v>
      </c>
      <c r="I51" s="77"/>
      <c r="J51" s="46"/>
      <c r="K51" s="77"/>
      <c r="L51" s="46"/>
      <c r="M51" s="52">
        <f t="shared" si="15"/>
        <v>1</v>
      </c>
      <c r="N51" s="54">
        <f t="shared" si="16"/>
        <v>3.3978933061501872E-4</v>
      </c>
      <c r="O51" s="13"/>
      <c r="P51" s="42"/>
    </row>
    <row r="52" spans="1:16">
      <c r="A52" s="42"/>
      <c r="B52" s="129" t="s">
        <v>152</v>
      </c>
      <c r="C52" s="77">
        <v>5</v>
      </c>
      <c r="D52" s="46">
        <f t="shared" ref="D52" si="17">C52/$C$53</f>
        <v>1.5290519877675841E-2</v>
      </c>
      <c r="E52" s="77">
        <v>2</v>
      </c>
      <c r="F52" s="46">
        <f t="shared" ref="F52" si="18">E52/$C$53</f>
        <v>6.1162079510703364E-3</v>
      </c>
      <c r="G52" s="77"/>
      <c r="H52" s="46"/>
      <c r="I52" s="77">
        <v>1</v>
      </c>
      <c r="J52" s="46">
        <f t="shared" ref="J52" si="19">I52/$I$53</f>
        <v>2.2075055187637969E-3</v>
      </c>
      <c r="K52" s="77">
        <v>1</v>
      </c>
      <c r="L52" s="46">
        <f t="shared" ref="L52" si="20">K52/$K$53</f>
        <v>1.9569471624266144E-3</v>
      </c>
      <c r="M52" s="52">
        <f t="shared" si="15"/>
        <v>9</v>
      </c>
      <c r="N52" s="54">
        <f t="shared" si="16"/>
        <v>3.0581039755351682E-3</v>
      </c>
      <c r="O52" s="13"/>
      <c r="P52" s="42"/>
    </row>
    <row r="53" spans="1:16" ht="15.75" thickBot="1">
      <c r="A53" s="42"/>
      <c r="B53" s="151" t="s">
        <v>70</v>
      </c>
      <c r="C53" s="152">
        <f>SUM(C6:C52)</f>
        <v>327</v>
      </c>
      <c r="D53" s="153">
        <f>C53/C53</f>
        <v>1</v>
      </c>
      <c r="E53" s="152">
        <f>SUM(E6:E52)</f>
        <v>463</v>
      </c>
      <c r="F53" s="153">
        <f>E53/E53</f>
        <v>1</v>
      </c>
      <c r="G53" s="152">
        <f>SUM(G6:G52)</f>
        <v>1189</v>
      </c>
      <c r="H53" s="153">
        <f>G53/G53</f>
        <v>1</v>
      </c>
      <c r="I53" s="152">
        <f>SUM(I6:I52)</f>
        <v>453</v>
      </c>
      <c r="J53" s="153">
        <f>I53/I53</f>
        <v>1</v>
      </c>
      <c r="K53" s="152">
        <f>SUM(K6:K52)</f>
        <v>511</v>
      </c>
      <c r="L53" s="153">
        <f>K53/K53</f>
        <v>1</v>
      </c>
      <c r="M53" s="152">
        <f>SUM(M6:M52)</f>
        <v>2943</v>
      </c>
      <c r="N53" s="242">
        <f>M53/M53</f>
        <v>1</v>
      </c>
      <c r="O53" s="13"/>
      <c r="P53" s="42"/>
    </row>
    <row r="54" spans="1:16">
      <c r="B54" s="42"/>
    </row>
    <row r="55" spans="1:16">
      <c r="B55" s="42"/>
    </row>
    <row r="56" spans="1:16">
      <c r="B56" s="42"/>
      <c r="F56" s="8"/>
    </row>
    <row r="57" spans="1:16">
      <c r="B57" s="42"/>
    </row>
    <row r="58" spans="1:16">
      <c r="B58" s="42"/>
    </row>
    <row r="59" spans="1:16">
      <c r="B59" s="42"/>
    </row>
    <row r="60" spans="1:16">
      <c r="B60" s="42"/>
    </row>
    <row r="61" spans="1:16">
      <c r="B61" s="42"/>
    </row>
    <row r="62" spans="1:16">
      <c r="B62" s="42"/>
    </row>
    <row r="63" spans="1:16">
      <c r="B63" s="42"/>
    </row>
    <row r="64" spans="1:16">
      <c r="B64" s="42"/>
    </row>
    <row r="65" spans="2:2">
      <c r="B65" s="42"/>
    </row>
    <row r="66" spans="2:2">
      <c r="B66" s="42"/>
    </row>
    <row r="67" spans="2:2">
      <c r="B67" s="42"/>
    </row>
    <row r="68" spans="2:2">
      <c r="B68" s="42"/>
    </row>
    <row r="69" spans="2:2">
      <c r="B69" s="42"/>
    </row>
    <row r="70" spans="2:2">
      <c r="B70" s="42"/>
    </row>
    <row r="71" spans="2:2">
      <c r="B71" s="42"/>
    </row>
    <row r="72" spans="2:2">
      <c r="B72" s="42"/>
    </row>
    <row r="73" spans="2:2">
      <c r="B73" s="42"/>
    </row>
    <row r="74" spans="2:2">
      <c r="B74" s="42"/>
    </row>
    <row r="75" spans="2:2">
      <c r="B75" s="42"/>
    </row>
    <row r="76" spans="2:2">
      <c r="B76" s="42"/>
    </row>
    <row r="77" spans="2:2">
      <c r="B77" s="42"/>
    </row>
    <row r="78" spans="2:2">
      <c r="B78" s="42"/>
    </row>
    <row r="79" spans="2:2">
      <c r="B79" s="42"/>
    </row>
    <row r="80" spans="2:2">
      <c r="B80" s="42"/>
    </row>
    <row r="81" spans="2:2">
      <c r="B81" s="42"/>
    </row>
    <row r="82" spans="2:2">
      <c r="B82" s="42"/>
    </row>
  </sheetData>
  <mergeCells count="6">
    <mergeCell ref="M4:N4"/>
    <mergeCell ref="C4:D4"/>
    <mergeCell ref="E4:F4"/>
    <mergeCell ref="G4:H4"/>
    <mergeCell ref="I4:J4"/>
    <mergeCell ref="K4:L4"/>
  </mergeCells>
  <phoneticPr fontId="37" type="noConversion"/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Διάρκεια εγγραφής πιν.25-27</vt:lpstr>
      <vt:lpstr>Διάρκεια εγγραφής πιν.28</vt:lpstr>
      <vt:lpstr>οικονομική πιν.29</vt:lpstr>
      <vt:lpstr>πιν.30</vt:lpstr>
      <vt:lpstr>πιν.31</vt:lpstr>
      <vt:lpstr>'Διάρκεια εγγραφής πιν.25-27'!Print_Area</vt:lpstr>
      <vt:lpstr>'Διάρκεια εγγραφής πιν.28'!Print_Area</vt:lpstr>
      <vt:lpstr>'οικονομική πιν.29'!Print_Area</vt:lpstr>
      <vt:lpstr>πιν.30!Print_Area</vt:lpstr>
      <vt:lpstr>πιν.31!Print_Area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2021-05-12T07:34:38Z</cp:lastPrinted>
  <dcterms:created xsi:type="dcterms:W3CDTF">2010-12-15T07:52:14Z</dcterms:created>
  <dcterms:modified xsi:type="dcterms:W3CDTF">2021-05-12T07:34:56Z</dcterms:modified>
</cp:coreProperties>
</file>